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min\OneDrive\Práce\T-SPAR\Bokovky_Rozpočty\ARCHITRÁV\Oprava střešního pláště KD NJ\Rozpočty k odevzdání\Nová složka\"/>
    </mc:Choice>
  </mc:AlternateContent>
  <bookViews>
    <workbookView xWindow="0" yWindow="0" windowWidth="0" windowHeight="0"/>
  </bookViews>
  <sheets>
    <sheet name="Rekapitulace stavby" sheetId="1" r:id="rId1"/>
    <sheet name="01 - Architektonicko-stav..." sheetId="2" r:id="rId2"/>
    <sheet name="VRN - Vedlejší rozpočot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Architektonicko-stav...'!$C$96:$K$661</definedName>
    <definedName name="_xlnm.Print_Area" localSheetId="1">'01 - Architektonicko-stav...'!$C$4:$J$39,'01 - Architektonicko-stav...'!$C$45:$J$78,'01 - Architektonicko-stav...'!$C$84:$K$661</definedName>
    <definedName name="_xlnm.Print_Titles" localSheetId="1">'01 - Architektonicko-stav...'!$96:$96</definedName>
    <definedName name="_xlnm._FilterDatabase" localSheetId="2" hidden="1">'VRN - Vedlejší rozpočotvé...'!$C$82:$K$100</definedName>
    <definedName name="_xlnm.Print_Area" localSheetId="2">'VRN - Vedlejší rozpočotvé...'!$C$4:$J$39,'VRN - Vedlejší rozpočotvé...'!$C$45:$J$64,'VRN - Vedlejší rozpočotvé...'!$C$70:$K$100</definedName>
    <definedName name="_xlnm.Print_Titles" localSheetId="2">'VRN - Vedlejší rozpočotvé...'!$82:$82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T87"/>
  <c r="R88"/>
  <c r="R87"/>
  <c r="P88"/>
  <c r="P87"/>
  <c r="BI86"/>
  <c r="BH86"/>
  <c r="BG86"/>
  <c r="BF86"/>
  <c r="T86"/>
  <c r="T85"/>
  <c r="R86"/>
  <c r="R85"/>
  <c r="P86"/>
  <c r="P85"/>
  <c r="J79"/>
  <c r="F79"/>
  <c r="F77"/>
  <c r="E75"/>
  <c r="J54"/>
  <c r="F54"/>
  <c r="F52"/>
  <c r="E50"/>
  <c r="J24"/>
  <c r="E24"/>
  <c r="J80"/>
  <c r="J23"/>
  <c r="J18"/>
  <c r="E18"/>
  <c r="F55"/>
  <c r="J17"/>
  <c r="J12"/>
  <c r="J77"/>
  <c r="E7"/>
  <c r="E73"/>
  <c i="2" r="J37"/>
  <c r="J36"/>
  <c i="1" r="AY55"/>
  <c i="2" r="J35"/>
  <c i="1" r="AX55"/>
  <c i="2"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30"/>
  <c r="BH630"/>
  <c r="BG630"/>
  <c r="BF630"/>
  <c r="T630"/>
  <c r="R630"/>
  <c r="P630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1"/>
  <c r="BH611"/>
  <c r="BG611"/>
  <c r="BF611"/>
  <c r="T611"/>
  <c r="R611"/>
  <c r="P611"/>
  <c r="BI608"/>
  <c r="BH608"/>
  <c r="BG608"/>
  <c r="BF608"/>
  <c r="T608"/>
  <c r="R608"/>
  <c r="P608"/>
  <c r="BI603"/>
  <c r="BH603"/>
  <c r="BG603"/>
  <c r="BF603"/>
  <c r="T603"/>
  <c r="R603"/>
  <c r="P603"/>
  <c r="BI599"/>
  <c r="BH599"/>
  <c r="BG599"/>
  <c r="BF599"/>
  <c r="T599"/>
  <c r="R599"/>
  <c r="P599"/>
  <c r="BI596"/>
  <c r="BH596"/>
  <c r="BG596"/>
  <c r="BF596"/>
  <c r="T596"/>
  <c r="R596"/>
  <c r="P596"/>
  <c r="BI592"/>
  <c r="BH592"/>
  <c r="BG592"/>
  <c r="BF592"/>
  <c r="T592"/>
  <c r="R592"/>
  <c r="P592"/>
  <c r="BI587"/>
  <c r="BH587"/>
  <c r="BG587"/>
  <c r="BF587"/>
  <c r="T587"/>
  <c r="R587"/>
  <c r="P587"/>
  <c r="BI585"/>
  <c r="BH585"/>
  <c r="BG585"/>
  <c r="BF585"/>
  <c r="T585"/>
  <c r="R585"/>
  <c r="P585"/>
  <c r="BI580"/>
  <c r="BH580"/>
  <c r="BG580"/>
  <c r="BF580"/>
  <c r="T580"/>
  <c r="R580"/>
  <c r="P580"/>
  <c r="BI576"/>
  <c r="BH576"/>
  <c r="BG576"/>
  <c r="BF576"/>
  <c r="T576"/>
  <c r="R576"/>
  <c r="P576"/>
  <c r="BI571"/>
  <c r="BH571"/>
  <c r="BG571"/>
  <c r="BF571"/>
  <c r="T571"/>
  <c r="R571"/>
  <c r="P571"/>
  <c r="BI566"/>
  <c r="BH566"/>
  <c r="BG566"/>
  <c r="BF566"/>
  <c r="T566"/>
  <c r="R566"/>
  <c r="P566"/>
  <c r="BI561"/>
  <c r="BH561"/>
  <c r="BG561"/>
  <c r="BF561"/>
  <c r="T561"/>
  <c r="R561"/>
  <c r="P561"/>
  <c r="BI556"/>
  <c r="BH556"/>
  <c r="BG556"/>
  <c r="BF556"/>
  <c r="T556"/>
  <c r="R556"/>
  <c r="P556"/>
  <c r="BI547"/>
  <c r="BH547"/>
  <c r="BG547"/>
  <c r="BF547"/>
  <c r="T547"/>
  <c r="R547"/>
  <c r="P547"/>
  <c r="BI542"/>
  <c r="BH542"/>
  <c r="BG542"/>
  <c r="BF542"/>
  <c r="T542"/>
  <c r="R542"/>
  <c r="P542"/>
  <c r="BI539"/>
  <c r="BH539"/>
  <c r="BG539"/>
  <c r="BF539"/>
  <c r="T539"/>
  <c r="R539"/>
  <c r="P539"/>
  <c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2"/>
  <c r="BH522"/>
  <c r="BG522"/>
  <c r="BF522"/>
  <c r="T522"/>
  <c r="R522"/>
  <c r="P522"/>
  <c r="BI519"/>
  <c r="BH519"/>
  <c r="BG519"/>
  <c r="BF519"/>
  <c r="T519"/>
  <c r="R519"/>
  <c r="P519"/>
  <c r="BI518"/>
  <c r="BH518"/>
  <c r="BG518"/>
  <c r="BF518"/>
  <c r="T518"/>
  <c r="R518"/>
  <c r="P518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0"/>
  <c r="BH510"/>
  <c r="BG510"/>
  <c r="BF510"/>
  <c r="T510"/>
  <c r="R510"/>
  <c r="P510"/>
  <c r="BI509"/>
  <c r="BH509"/>
  <c r="BG509"/>
  <c r="BF509"/>
  <c r="T509"/>
  <c r="R509"/>
  <c r="P509"/>
  <c r="BI504"/>
  <c r="BH504"/>
  <c r="BG504"/>
  <c r="BF504"/>
  <c r="T504"/>
  <c r="R504"/>
  <c r="P504"/>
  <c r="BI501"/>
  <c r="BH501"/>
  <c r="BG501"/>
  <c r="BF501"/>
  <c r="T501"/>
  <c r="R501"/>
  <c r="P501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1"/>
  <c r="BH481"/>
  <c r="BG481"/>
  <c r="BF481"/>
  <c r="T481"/>
  <c r="R481"/>
  <c r="P481"/>
  <c r="BI478"/>
  <c r="BH478"/>
  <c r="BG478"/>
  <c r="BF478"/>
  <c r="T478"/>
  <c r="R478"/>
  <c r="P478"/>
  <c r="BI471"/>
  <c r="BH471"/>
  <c r="BG471"/>
  <c r="BF471"/>
  <c r="T471"/>
  <c r="R471"/>
  <c r="P471"/>
  <c r="BI464"/>
  <c r="BH464"/>
  <c r="BG464"/>
  <c r="BF464"/>
  <c r="T464"/>
  <c r="R464"/>
  <c r="P464"/>
  <c r="BI461"/>
  <c r="BH461"/>
  <c r="BG461"/>
  <c r="BF461"/>
  <c r="T461"/>
  <c r="R461"/>
  <c r="P461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35"/>
  <c r="BH435"/>
  <c r="BG435"/>
  <c r="BF435"/>
  <c r="T435"/>
  <c r="R435"/>
  <c r="P435"/>
  <c r="BI430"/>
  <c r="BH430"/>
  <c r="BG430"/>
  <c r="BF430"/>
  <c r="T430"/>
  <c r="R430"/>
  <c r="P430"/>
  <c r="BI425"/>
  <c r="BH425"/>
  <c r="BG425"/>
  <c r="BF425"/>
  <c r="T425"/>
  <c r="R425"/>
  <c r="P425"/>
  <c r="BI418"/>
  <c r="BH418"/>
  <c r="BG418"/>
  <c r="BF418"/>
  <c r="T418"/>
  <c r="R418"/>
  <c r="P418"/>
  <c r="BI411"/>
  <c r="BH411"/>
  <c r="BG411"/>
  <c r="BF411"/>
  <c r="T411"/>
  <c r="R411"/>
  <c r="P411"/>
  <c r="BI400"/>
  <c r="BH400"/>
  <c r="BG400"/>
  <c r="BF400"/>
  <c r="T400"/>
  <c r="R400"/>
  <c r="P400"/>
  <c r="BI397"/>
  <c r="BH397"/>
  <c r="BG397"/>
  <c r="BF397"/>
  <c r="T397"/>
  <c r="R397"/>
  <c r="P397"/>
  <c r="BI390"/>
  <c r="BH390"/>
  <c r="BG390"/>
  <c r="BF390"/>
  <c r="T390"/>
  <c r="R390"/>
  <c r="P390"/>
  <c r="BI388"/>
  <c r="BH388"/>
  <c r="BG388"/>
  <c r="BF388"/>
  <c r="T388"/>
  <c r="R388"/>
  <c r="P388"/>
  <c r="BI376"/>
  <c r="BH376"/>
  <c r="BG376"/>
  <c r="BF376"/>
  <c r="T376"/>
  <c r="R376"/>
  <c r="P376"/>
  <c r="BI374"/>
  <c r="BH374"/>
  <c r="BG374"/>
  <c r="BF374"/>
  <c r="T374"/>
  <c r="R374"/>
  <c r="P374"/>
  <c r="BI358"/>
  <c r="BH358"/>
  <c r="BG358"/>
  <c r="BF358"/>
  <c r="T358"/>
  <c r="R358"/>
  <c r="P358"/>
  <c r="BI355"/>
  <c r="BH355"/>
  <c r="BG355"/>
  <c r="BF355"/>
  <c r="T355"/>
  <c r="R355"/>
  <c r="P355"/>
  <c r="BI348"/>
  <c r="BH348"/>
  <c r="BG348"/>
  <c r="BF348"/>
  <c r="T348"/>
  <c r="R348"/>
  <c r="P348"/>
  <c r="BI344"/>
  <c r="BH344"/>
  <c r="BG344"/>
  <c r="BF344"/>
  <c r="T344"/>
  <c r="R344"/>
  <c r="P344"/>
  <c r="BI328"/>
  <c r="BH328"/>
  <c r="BG328"/>
  <c r="BF328"/>
  <c r="T328"/>
  <c r="R328"/>
  <c r="P328"/>
  <c r="BI323"/>
  <c r="BH323"/>
  <c r="BG323"/>
  <c r="BF323"/>
  <c r="T323"/>
  <c r="R323"/>
  <c r="P323"/>
  <c r="BI314"/>
  <c r="BH314"/>
  <c r="BG314"/>
  <c r="BF314"/>
  <c r="T314"/>
  <c r="R314"/>
  <c r="P314"/>
  <c r="BI310"/>
  <c r="BH310"/>
  <c r="BG310"/>
  <c r="BF310"/>
  <c r="T310"/>
  <c r="T309"/>
  <c r="R310"/>
  <c r="R309"/>
  <c r="P310"/>
  <c r="P309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2"/>
  <c r="BH292"/>
  <c r="BG292"/>
  <c r="BF292"/>
  <c r="T292"/>
  <c r="R292"/>
  <c r="P292"/>
  <c r="BI287"/>
  <c r="BH287"/>
  <c r="BG287"/>
  <c r="BF287"/>
  <c r="T287"/>
  <c r="R287"/>
  <c r="P287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29"/>
  <c r="BH229"/>
  <c r="BG229"/>
  <c r="BF229"/>
  <c r="T229"/>
  <c r="R229"/>
  <c r="P229"/>
  <c r="BI227"/>
  <c r="BH227"/>
  <c r="BG227"/>
  <c r="BF227"/>
  <c r="T227"/>
  <c r="R227"/>
  <c r="P227"/>
  <c r="BI220"/>
  <c r="BH220"/>
  <c r="BG220"/>
  <c r="BF220"/>
  <c r="T220"/>
  <c r="R220"/>
  <c r="P220"/>
  <c r="BI215"/>
  <c r="BH215"/>
  <c r="BG215"/>
  <c r="BF215"/>
  <c r="T215"/>
  <c r="R215"/>
  <c r="P215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7"/>
  <c r="BH197"/>
  <c r="BG197"/>
  <c r="BF197"/>
  <c r="T197"/>
  <c r="R197"/>
  <c r="P197"/>
  <c r="BI192"/>
  <c r="BH192"/>
  <c r="BG192"/>
  <c r="BF192"/>
  <c r="T192"/>
  <c r="R192"/>
  <c r="P192"/>
  <c r="BI190"/>
  <c r="BH190"/>
  <c r="BG190"/>
  <c r="BF190"/>
  <c r="T190"/>
  <c r="R190"/>
  <c r="P190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6"/>
  <c r="BH156"/>
  <c r="BG156"/>
  <c r="BF156"/>
  <c r="T156"/>
  <c r="R156"/>
  <c r="P156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05"/>
  <c r="BH105"/>
  <c r="BG105"/>
  <c r="BF105"/>
  <c r="T105"/>
  <c r="R105"/>
  <c r="P105"/>
  <c r="BI100"/>
  <c r="BH100"/>
  <c r="BG100"/>
  <c r="BF100"/>
  <c r="T100"/>
  <c r="R100"/>
  <c r="P100"/>
  <c r="J93"/>
  <c r="F93"/>
  <c r="F91"/>
  <c r="E89"/>
  <c r="J54"/>
  <c r="F54"/>
  <c r="F52"/>
  <c r="E50"/>
  <c r="J24"/>
  <c r="E24"/>
  <c r="J94"/>
  <c r="J23"/>
  <c r="J18"/>
  <c r="E18"/>
  <c r="F55"/>
  <c r="J17"/>
  <c r="J12"/>
  <c r="J91"/>
  <c r="E7"/>
  <c r="E87"/>
  <c i="1" r="L50"/>
  <c r="AM50"/>
  <c r="AM49"/>
  <c r="L49"/>
  <c r="AM47"/>
  <c r="L47"/>
  <c r="L45"/>
  <c r="L44"/>
  <c i="2" r="BK518"/>
  <c r="BK620"/>
  <c r="J504"/>
  <c r="J127"/>
  <c r="BK576"/>
  <c r="BK447"/>
  <c r="J323"/>
  <c r="BK265"/>
  <c r="J202"/>
  <c r="J447"/>
  <c r="BK323"/>
  <c r="BK280"/>
  <c r="BK173"/>
  <c r="BK645"/>
  <c r="J556"/>
  <c r="J514"/>
  <c r="BK493"/>
  <c r="J645"/>
  <c r="J580"/>
  <c r="BK491"/>
  <c r="J214"/>
  <c r="J183"/>
  <c r="BK141"/>
  <c r="J622"/>
  <c r="J587"/>
  <c r="J542"/>
  <c r="BK514"/>
  <c r="BK488"/>
  <c r="J435"/>
  <c r="BK388"/>
  <c r="J328"/>
  <c r="BK298"/>
  <c r="BK255"/>
  <c r="J168"/>
  <c r="BK519"/>
  <c r="J464"/>
  <c r="BK453"/>
  <c r="J390"/>
  <c r="BK328"/>
  <c r="J298"/>
  <c r="J270"/>
  <c r="J243"/>
  <c r="BK206"/>
  <c r="BK132"/>
  <c i="3" r="J98"/>
  <c r="J88"/>
  <c r="BK98"/>
  <c r="J91"/>
  <c i="2" r="J576"/>
  <c r="BK649"/>
  <c r="J611"/>
  <c r="J515"/>
  <c r="BK192"/>
  <c r="J118"/>
  <c r="BK596"/>
  <c r="J530"/>
  <c r="J461"/>
  <c r="J358"/>
  <c r="BK292"/>
  <c r="J220"/>
  <c r="J518"/>
  <c r="J478"/>
  <c r="BK344"/>
  <c r="J292"/>
  <c r="J215"/>
  <c r="BK127"/>
  <c i="3" r="J93"/>
  <c r="J96"/>
  <c i="2" r="J547"/>
  <c r="J647"/>
  <c r="J592"/>
  <c r="J173"/>
  <c r="J620"/>
  <c r="BK566"/>
  <c r="BK509"/>
  <c r="BK400"/>
  <c r="J300"/>
  <c r="BK243"/>
  <c r="J105"/>
  <c r="J488"/>
  <c r="BK397"/>
  <c r="J265"/>
  <c r="BK183"/>
  <c i="3" r="BK91"/>
  <c i="2" r="J630"/>
  <c r="J566"/>
  <c r="BK198"/>
  <c r="BK100"/>
  <c r="J532"/>
  <c r="BK418"/>
  <c r="BK304"/>
  <c r="J248"/>
  <c i="1" r="AS54"/>
  <c i="2" r="J304"/>
  <c r="BK248"/>
  <c r="BK118"/>
  <c i="3" r="BK99"/>
  <c r="BK96"/>
  <c r="BK90"/>
  <c r="J97"/>
  <c r="BK94"/>
  <c i="2" r="BK608"/>
  <c r="BK571"/>
  <c r="BK539"/>
  <c r="BK647"/>
  <c r="J608"/>
  <c r="J539"/>
  <c r="J510"/>
  <c r="J198"/>
  <c r="BK168"/>
  <c r="BK105"/>
  <c r="BK599"/>
  <c r="J585"/>
  <c r="J519"/>
  <c r="J471"/>
  <c r="J411"/>
  <c r="BK374"/>
  <c r="BK302"/>
  <c r="BK270"/>
  <c r="BK180"/>
  <c r="J100"/>
  <c r="BK481"/>
  <c r="BK435"/>
  <c r="J400"/>
  <c r="BK376"/>
  <c r="BK358"/>
  <c r="BK310"/>
  <c r="J285"/>
  <c r="J255"/>
  <c r="J190"/>
  <c r="J141"/>
  <c r="J124"/>
  <c i="3" r="BK100"/>
  <c r="J92"/>
  <c r="J90"/>
  <c i="2" r="J643"/>
  <c r="BK532"/>
  <c r="BK643"/>
  <c r="J561"/>
  <c r="BK202"/>
  <c r="BK134"/>
  <c r="BK618"/>
  <c r="BK580"/>
  <c r="BK504"/>
  <c r="J425"/>
  <c r="J307"/>
  <c r="BK238"/>
  <c r="BK112"/>
  <c r="J493"/>
  <c r="J418"/>
  <c r="BK307"/>
  <c r="BK260"/>
  <c r="J180"/>
  <c i="3" r="J99"/>
  <c r="J86"/>
  <c i="2" r="BK622"/>
  <c r="BK527"/>
  <c r="J618"/>
  <c r="BK210"/>
  <c r="BK124"/>
  <c r="BK585"/>
  <c r="J522"/>
  <c r="J453"/>
  <c r="BK390"/>
  <c r="J280"/>
  <c r="BK227"/>
  <c r="BK522"/>
  <c r="J430"/>
  <c r="J388"/>
  <c r="J314"/>
  <c r="BK287"/>
  <c r="BK214"/>
  <c i="3" r="BK95"/>
  <c r="BK88"/>
  <c i="2" r="BK542"/>
  <c r="BK501"/>
  <c r="J599"/>
  <c r="J527"/>
  <c r="BK163"/>
  <c r="BK592"/>
  <c r="BK561"/>
  <c r="BK464"/>
  <c r="J355"/>
  <c r="J287"/>
  <c r="J229"/>
  <c r="BK471"/>
  <c r="J374"/>
  <c r="BK300"/>
  <c r="BK220"/>
  <c r="J192"/>
  <c i="3" r="BK86"/>
  <c i="2" r="BK513"/>
  <c r="J603"/>
  <c r="BK530"/>
  <c r="J132"/>
  <c r="J571"/>
  <c r="BK450"/>
  <c r="BK348"/>
  <c r="BK285"/>
  <c r="BK197"/>
  <c r="J501"/>
  <c r="BK587"/>
  <c r="J649"/>
  <c r="BK190"/>
  <c r="BK603"/>
  <c r="J509"/>
  <c r="J376"/>
  <c r="BK215"/>
  <c r="BK411"/>
  <c r="J210"/>
  <c r="J134"/>
  <c r="J197"/>
  <c r="BK547"/>
  <c r="BK430"/>
  <c r="BK314"/>
  <c r="J206"/>
  <c r="BK461"/>
  <c r="BK355"/>
  <c r="J238"/>
  <c r="J163"/>
  <c i="3" r="J100"/>
  <c i="2" r="BK630"/>
  <c r="J481"/>
  <c r="J310"/>
  <c r="BK156"/>
  <c r="BK425"/>
  <c r="J348"/>
  <c r="BK229"/>
  <c r="BK175"/>
  <c i="3" r="J94"/>
  <c r="BK97"/>
  <c r="BK92"/>
  <c i="2" r="BK510"/>
  <c r="J596"/>
  <c r="J175"/>
  <c r="BK556"/>
  <c r="J397"/>
  <c r="J275"/>
  <c r="J450"/>
  <c r="BK275"/>
  <c r="J156"/>
  <c i="3" r="J95"/>
  <c i="2" r="J491"/>
  <c r="J513"/>
  <c r="BK611"/>
  <c r="BK478"/>
  <c r="J344"/>
  <c r="J260"/>
  <c r="BK515"/>
  <c r="J302"/>
  <c r="J227"/>
  <c r="J112"/>
  <c i="3" r="BK93"/>
  <c i="2" l="1" r="R99"/>
  <c r="R126"/>
  <c r="BK209"/>
  <c r="J209"/>
  <c r="J64"/>
  <c r="BK313"/>
  <c r="J313"/>
  <c r="J68"/>
  <c r="P99"/>
  <c r="P126"/>
  <c r="P182"/>
  <c r="P209"/>
  <c r="BK297"/>
  <c r="J297"/>
  <c r="J65"/>
  <c r="T297"/>
  <c r="T313"/>
  <c r="R452"/>
  <c r="P503"/>
  <c r="BK512"/>
  <c r="J512"/>
  <c r="J71"/>
  <c r="T512"/>
  <c r="R517"/>
  <c r="P521"/>
  <c r="T521"/>
  <c r="R541"/>
  <c r="P598"/>
  <c r="BK610"/>
  <c r="J610"/>
  <c r="J76"/>
  <c r="R610"/>
  <c r="R629"/>
  <c i="3" r="P89"/>
  <c r="P84"/>
  <c r="P83"/>
  <c i="1" r="AU56"/>
  <c i="2" r="BK99"/>
  <c r="J99"/>
  <c r="J61"/>
  <c r="T99"/>
  <c r="T126"/>
  <c r="R182"/>
  <c r="R209"/>
  <c r="R297"/>
  <c r="P313"/>
  <c r="BK452"/>
  <c r="J452"/>
  <c r="J69"/>
  <c r="T452"/>
  <c r="R503"/>
  <c r="R512"/>
  <c r="P517"/>
  <c r="BK521"/>
  <c r="J521"/>
  <c r="J73"/>
  <c r="R521"/>
  <c r="P541"/>
  <c r="BK598"/>
  <c r="J598"/>
  <c r="J75"/>
  <c r="T598"/>
  <c r="BK629"/>
  <c r="J629"/>
  <c r="J77"/>
  <c r="T629"/>
  <c i="3" r="BK89"/>
  <c r="J89"/>
  <c r="J63"/>
  <c r="R89"/>
  <c r="R84"/>
  <c r="R83"/>
  <c i="2" r="BK126"/>
  <c r="J126"/>
  <c r="J62"/>
  <c r="BK182"/>
  <c r="J182"/>
  <c r="J63"/>
  <c r="T182"/>
  <c r="T209"/>
  <c r="P297"/>
  <c r="R313"/>
  <c r="P452"/>
  <c r="BK503"/>
  <c r="J503"/>
  <c r="J70"/>
  <c r="T503"/>
  <c r="P512"/>
  <c r="BK517"/>
  <c r="J517"/>
  <c r="J72"/>
  <c r="T517"/>
  <c r="BK541"/>
  <c r="J541"/>
  <c r="J74"/>
  <c r="T541"/>
  <c r="R598"/>
  <c r="P610"/>
  <c r="T610"/>
  <c r="P629"/>
  <c i="3" r="T89"/>
  <c r="T84"/>
  <c r="T83"/>
  <c r="BK85"/>
  <c r="J85"/>
  <c r="J61"/>
  <c i="2" r="BK309"/>
  <c r="J309"/>
  <c r="J66"/>
  <c i="3" r="BK87"/>
  <c r="J87"/>
  <c r="J62"/>
  <c i="2" r="BK312"/>
  <c i="3" r="J55"/>
  <c r="BE88"/>
  <c r="BE97"/>
  <c r="E48"/>
  <c r="BE86"/>
  <c r="BE92"/>
  <c r="BE95"/>
  <c r="BE98"/>
  <c r="BE100"/>
  <c r="F80"/>
  <c r="BE90"/>
  <c r="BE93"/>
  <c r="BE94"/>
  <c r="BE99"/>
  <c r="J52"/>
  <c r="BE91"/>
  <c r="BE96"/>
  <c i="2" r="E48"/>
  <c r="J55"/>
  <c r="BE100"/>
  <c r="BE127"/>
  <c r="BE134"/>
  <c r="BE141"/>
  <c r="BE180"/>
  <c r="BE192"/>
  <c r="BE202"/>
  <c r="BE214"/>
  <c r="BE215"/>
  <c r="BE220"/>
  <c r="BE243"/>
  <c r="BE255"/>
  <c r="BE270"/>
  <c r="BE275"/>
  <c r="BE285"/>
  <c r="BE292"/>
  <c r="BE307"/>
  <c r="BE314"/>
  <c r="BE323"/>
  <c r="BE328"/>
  <c r="BE348"/>
  <c r="BE355"/>
  <c r="BE374"/>
  <c r="BE390"/>
  <c r="BE400"/>
  <c r="BE418"/>
  <c r="BE430"/>
  <c r="BE453"/>
  <c r="BE464"/>
  <c r="BE488"/>
  <c r="BE504"/>
  <c r="BE510"/>
  <c r="BE514"/>
  <c r="F94"/>
  <c r="BE112"/>
  <c r="BE118"/>
  <c r="BE156"/>
  <c r="BE183"/>
  <c r="BE210"/>
  <c r="BE227"/>
  <c r="BE229"/>
  <c r="BE238"/>
  <c r="BE248"/>
  <c r="BE260"/>
  <c r="BE265"/>
  <c r="BE280"/>
  <c r="BE287"/>
  <c r="BE298"/>
  <c r="BE300"/>
  <c r="BE302"/>
  <c r="BE304"/>
  <c r="BE310"/>
  <c r="BE344"/>
  <c r="BE358"/>
  <c r="BE376"/>
  <c r="BE388"/>
  <c r="BE397"/>
  <c r="BE411"/>
  <c r="BE425"/>
  <c r="BE435"/>
  <c r="BE447"/>
  <c r="BE450"/>
  <c r="BE461"/>
  <c r="BE471"/>
  <c r="BE478"/>
  <c r="BE481"/>
  <c r="BE491"/>
  <c r="BE513"/>
  <c r="BE522"/>
  <c r="BE527"/>
  <c r="BE530"/>
  <c r="BE539"/>
  <c r="BE542"/>
  <c r="BE556"/>
  <c r="BE561"/>
  <c r="BE571"/>
  <c r="BE585"/>
  <c r="BE592"/>
  <c r="BE596"/>
  <c r="BE603"/>
  <c r="BE618"/>
  <c r="J52"/>
  <c r="BE105"/>
  <c r="BE124"/>
  <c r="BE132"/>
  <c r="BE163"/>
  <c r="BE168"/>
  <c r="BE173"/>
  <c r="BE175"/>
  <c r="BE190"/>
  <c r="BE197"/>
  <c r="BE198"/>
  <c r="BE206"/>
  <c r="BE493"/>
  <c r="BE519"/>
  <c r="BE566"/>
  <c r="BE608"/>
  <c r="BE622"/>
  <c r="BE630"/>
  <c r="BE643"/>
  <c r="BE645"/>
  <c r="BE647"/>
  <c r="BE649"/>
  <c r="BE501"/>
  <c r="BE509"/>
  <c r="BE515"/>
  <c r="BE518"/>
  <c r="BE532"/>
  <c r="BE547"/>
  <c r="BE576"/>
  <c r="BE580"/>
  <c r="BE587"/>
  <c r="BE599"/>
  <c r="BE611"/>
  <c r="BE620"/>
  <c r="J34"/>
  <c i="1" r="AW55"/>
  <c i="3" r="F37"/>
  <c i="1" r="BD56"/>
  <c i="2" r="F37"/>
  <c i="1" r="BD55"/>
  <c i="2" r="F35"/>
  <c i="1" r="BB55"/>
  <c i="3" r="F34"/>
  <c i="1" r="BA56"/>
  <c i="2" r="F34"/>
  <c i="1" r="BA55"/>
  <c i="3" r="F35"/>
  <c i="1" r="BB56"/>
  <c i="3" r="J34"/>
  <c i="1" r="AW56"/>
  <c i="2" r="F36"/>
  <c i="1" r="BC55"/>
  <c i="3" r="F36"/>
  <c i="1" r="BC56"/>
  <c i="2" l="1" r="P312"/>
  <c r="R312"/>
  <c r="P98"/>
  <c r="T98"/>
  <c r="T312"/>
  <c r="R98"/>
  <c r="R97"/>
  <c i="3" r="BK84"/>
  <c r="J84"/>
  <c r="J60"/>
  <c i="2" r="BK98"/>
  <c r="J98"/>
  <c r="J60"/>
  <c r="J312"/>
  <c r="J67"/>
  <c r="J33"/>
  <c i="1" r="AV55"/>
  <c r="AT55"/>
  <c i="2" r="F33"/>
  <c i="1" r="AZ55"/>
  <c i="3" r="F33"/>
  <c i="1" r="AZ56"/>
  <c r="BA54"/>
  <c r="AW54"/>
  <c r="AK30"/>
  <c r="BC54"/>
  <c r="W32"/>
  <c r="BD54"/>
  <c r="W33"/>
  <c r="BB54"/>
  <c r="AX54"/>
  <c i="3" r="J33"/>
  <c i="1" r="AV56"/>
  <c r="AT56"/>
  <c i="2" l="1" r="T97"/>
  <c r="P97"/>
  <c i="1" r="AU55"/>
  <c i="2" r="BK97"/>
  <c r="J97"/>
  <c r="J59"/>
  <c i="3" r="BK83"/>
  <c r="J83"/>
  <c r="J59"/>
  <c i="1" r="AZ54"/>
  <c r="W29"/>
  <c r="AY54"/>
  <c r="W30"/>
  <c r="W31"/>
  <c r="AU54"/>
  <c i="3" l="1" r="J30"/>
  <c i="1" r="AG56"/>
  <c i="2" r="J30"/>
  <c i="1" r="AG55"/>
  <c r="AG54"/>
  <c r="AK26"/>
  <c r="AV54"/>
  <c r="AK29"/>
  <c r="AK35"/>
  <c i="2" l="1" r="J39"/>
  <c i="3" r="J39"/>
  <c i="1" r="AN55"/>
  <c r="AN56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<sst xmlns="http://schemas.openxmlformats.org/spreadsheetml/2006/main">
  <si>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</si>
  <si>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</si>
  <si>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</si>
  <si>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</si>
  <si>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</si>
  <si>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{9f9e0d5e-02d6-4b19-9ee3-92de8c801e18}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</si>
  <si>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</si>
  <si>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</si>
  <si>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</si>
  <si>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</si>
  <si>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</si>
  <si>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</si>
  <si>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</si>
  <si>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</si>
  <si>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</si>
  <si>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025/2021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</si>
  <si>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</si>
  <si>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</si>
  <si>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A OPRAVY STŘEŠNÍHO SVĚTLÍKU A VZT NAD KUCHYNÍ HOTELU PRAHA, NJ</t>
  </si>
  <si>
    <t>KSO:</t>
  </si>
  <si>
    <t>CC-CZ:</t>
  </si>
  <si>
    <t>Místo:</t>
  </si>
  <si>
    <t xml:space="preserve"> </t>
  </si>
  <si>
    <t>Datum:</t>
  </si>
  <si>
    <t>27. 10. 2021</t>
  </si>
  <si>
    <t>Zadavatel:</t>
  </si>
  <si>
    <t>IČ:</t>
  </si>
  <si>
    <t>Město Nový Jičín</t>
  </si>
  <si>
    <t>DIČ:</t>
  </si>
  <si>
    <t>Uchazeč:</t>
  </si>
  <si>
    <t>Vyplň údaj</t>
  </si>
  <si>
    <t>Projektant:</t>
  </si>
  <si>
    <t>ARCHITRÁV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</si>
  <si>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</si>
  <si>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</si>
  <si>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</si>
  <si>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</si>
  <si>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</si>
  <si>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</si>
  <si>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</si>
  <si>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</si>
  <si>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</si>
  <si>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</si>
  <si>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</si>
  <si>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</si>
  <si>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</si>
  <si>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</si>
  <si>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</si>
  <si>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</si>
  <si>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</si>
  <si>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</si>
  <si>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</si>
  <si>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</si>
  <si>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</si>
  <si>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</si>
  <si>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</si>
  <si>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</si>
  <si>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</si>
  <si>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</si>
  <si>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</si>
  <si>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</si>
  <si>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</si>
  <si>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</si>
  <si>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</si>
  <si>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</si>
  <si>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</si>
  <si>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</si>
  <si>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</si>
  <si>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</si>
  <si>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</si>
  <si>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</si>
  <si>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</si>
  <si>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</si>
  <si>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</si>
  <si>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</si>
  <si>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</si>
  <si>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</si>
  <si>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Architektonicko-stavební řešení</t>
  </si>
  <si>
    <t>STA</t>
  </si>
  <si>
    <t>1</t>
  </si>
  <si>
    <t>{695b6c00-16cc-4e91-8933-0c4dbd8359b1}</t>
  </si>
  <si>
    <t>2</t>
  </si>
  <si>
    <t>VRN</t>
  </si>
  <si>
    <t>Vedlejší rozpočotvé náklady</t>
  </si>
  <si>
    <t>{5e02de63-8125-4990-a6b5-f556c106ef63}</t>
  </si>
  <si>
    <t>KRYCÍ LIST SOUPISU PRACÍ</t>
  </si>
  <si>
    <t>Objekt:</t>
  </si>
  <si>
    <t>01 - Architektonicko-stavební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</si>
  <si>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</si>
  <si>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</si>
  <si>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</si>
  <si>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</si>
  <si>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</si>
  <si>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</si>
  <si>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</si>
  <si>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63 - Podlahy a podlahové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</si>
  <si>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</si>
  <si>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</si>
  <si>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</si>
  <si>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</si>
  <si>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</si>
  <si>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</si>
  <si>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</si>
  <si>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</si>
  <si>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</si>
  <si>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</si>
  <si>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</si>
  <si>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</si>
  <si>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</si>
  <si>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</si>
  <si>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</si>
  <si>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</si>
  <si>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</si>
  <si>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</si>
  <si>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</si>
  <si>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</si>
  <si>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</si>
  <si>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</si>
  <si>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</si>
  <si>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</si>
  <si>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</si>
  <si>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</si>
  <si>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</si>
  <si>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</si>
  <si>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</si>
  <si>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</si>
  <si>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</si>
  <si>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</si>
  <si>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102</t>
  </si>
  <si>
    <t>K</t>
  </si>
  <si>
    <t>310239211</t>
  </si>
  <si>
    <t>Zazdívka otvorů ve zdivu nadzákladovém cihlami pálenými plochy přes 1 m2 do 4 m2 na maltu vápenocementovou</t>
  </si>
  <si>
    <t>m3</t>
  </si>
  <si>
    <t>CS ÚRS 2021 02</t>
  </si>
  <si>
    <t>4</t>
  </si>
  <si>
    <t>-1951614098</t>
  </si>
  <si>
    <t>Online PSC</t>
  </si>
  <si>
    <t>https://podminky.urs.cz/item/CS_URS_2021_02/310239211</t>
  </si>
  <si>
    <t>VV</t>
  </si>
  <si>
    <t>Otvor 900x2000:</t>
  </si>
  <si>
    <t>0,900*2,000*0,150</t>
  </si>
  <si>
    <t>Součet</t>
  </si>
  <si>
    <t>90</t>
  </si>
  <si>
    <t>317941121</t>
  </si>
  <si>
    <t>Osazování ocelových válcovaných nosníků na zdivu I nebo IE nebo U nebo UE nebo L do č. 12 nebo výšky do 120 mm</t>
  </si>
  <si>
    <t>t</t>
  </si>
  <si>
    <t>1830836116</t>
  </si>
  <si>
    <t>https://podminky.urs.cz/item/CS_URS_2021_02/317941121</t>
  </si>
  <si>
    <t>IPE 120 - 10,4 kg/m</t>
  </si>
  <si>
    <t>2*(6,000*10,400)/1000</t>
  </si>
  <si>
    <t>IPE 80 - 6,0 kg/m</t>
  </si>
  <si>
    <t>2*(2,600*6,000)/1000</t>
  </si>
  <si>
    <t>91</t>
  </si>
  <si>
    <t>M</t>
  </si>
  <si>
    <t>13010714</t>
  </si>
  <si>
    <t>ocel profilová jakost S235JR (11 375) průřez I (IPN) 120</t>
  </si>
  <si>
    <t>8</t>
  </si>
  <si>
    <t>-1554671960</t>
  </si>
  <si>
    <t>https://podminky.urs.cz/item/CS_URS_2021_02/13010714</t>
  </si>
  <si>
    <t>0,125*1,1 'Přepočtené koeficientem množství</t>
  </si>
  <si>
    <t>92</t>
  </si>
  <si>
    <t>13010710</t>
  </si>
  <si>
    <t>ocel profilová jakost S235JR (11 375) průřez I (IPN) 80</t>
  </si>
  <si>
    <t>-830670226</t>
  </si>
  <si>
    <t>https://podminky.urs.cz/item/CS_URS_2021_02/13010710</t>
  </si>
  <si>
    <t>0,031*1,1 'Přepočtené koeficientem množství</t>
  </si>
  <si>
    <t>93</t>
  </si>
  <si>
    <t>413232211</t>
  </si>
  <si>
    <t>Zazdívka zhlaví stropních trámů nebo válcovaných nosníků pálenými cihlami válcovaných nosníků, výšky do 150 mm</t>
  </si>
  <si>
    <t>kus</t>
  </si>
  <si>
    <t>-555348811</t>
  </si>
  <si>
    <t>https://podminky.urs.cz/item/CS_URS_2021_02/413232211</t>
  </si>
  <si>
    <t>6</t>
  </si>
  <si>
    <t>Úpravy povrchů, podlahy a osazování výplní</t>
  </si>
  <si>
    <t>612142001</t>
  </si>
  <si>
    <t>Potažení vnitřních ploch pletivem v ploše nebo pruzích, na plném podkladu sklovláknitým vtlačením do tmelu stěn</t>
  </si>
  <si>
    <t>m2</t>
  </si>
  <si>
    <t>246597192</t>
  </si>
  <si>
    <t>https://podminky.urs.cz/item/CS_URS_2021_02/612142001</t>
  </si>
  <si>
    <t>Tubus svtělíku:</t>
  </si>
  <si>
    <t>(5,650+1,870+5,650+1,870)*0,800</t>
  </si>
  <si>
    <t>612311131</t>
  </si>
  <si>
    <t>Potažení vnitřních ploch vápenným štukem tloušťky do 3 mm svislých konstrukcí stěn</t>
  </si>
  <si>
    <t>803870053</t>
  </si>
  <si>
    <t>https://podminky.urs.cz/item/CS_URS_2021_02/612311131</t>
  </si>
  <si>
    <t>111</t>
  </si>
  <si>
    <t>612325221</t>
  </si>
  <si>
    <t>Vápenocementová omítka jednotlivých malých ploch štuková na stěnách, plochy jednotlivě do 0,09 m2</t>
  </si>
  <si>
    <t>1538266777</t>
  </si>
  <si>
    <t>https://podminky.urs.cz/item/CS_URS_2021_02/612325221</t>
  </si>
  <si>
    <t>Prostup 250x250:</t>
  </si>
  <si>
    <t>1*2</t>
  </si>
  <si>
    <t>Prostup 250x300:</t>
  </si>
  <si>
    <t>94</t>
  </si>
  <si>
    <t>612325222</t>
  </si>
  <si>
    <t>Vápenocementová omítka jednotlivých malých ploch štuková na stěnách, plochy jednotlivě přes 0,09 do 0,25 m2</t>
  </si>
  <si>
    <t>310452264</t>
  </si>
  <si>
    <t>https://podminky.urs.cz/item/CS_URS_2021_02/612325222</t>
  </si>
  <si>
    <t>Prostup 600x300:</t>
  </si>
  <si>
    <t>Prostup 400x400:</t>
  </si>
  <si>
    <t>Prostup 600x400mm:</t>
  </si>
  <si>
    <t>Prostup 450x500:</t>
  </si>
  <si>
    <t>Zapravení po osazení válcovaných profilů:</t>
  </si>
  <si>
    <t>Zapravení po rozšíření otvorů:</t>
  </si>
  <si>
    <t>112</t>
  </si>
  <si>
    <t>612325223</t>
  </si>
  <si>
    <t>Vápenocementová omítka jednotlivých malých ploch štuková na stěnách, plochy jednotlivě přes 0,25 do 1 m2</t>
  </si>
  <si>
    <t>1878529005</t>
  </si>
  <si>
    <t>https://podminky.urs.cz/item/CS_URS_2021_02/612325223</t>
  </si>
  <si>
    <t>Prostup 600x550:</t>
  </si>
  <si>
    <t>103</t>
  </si>
  <si>
    <t>612325225</t>
  </si>
  <si>
    <t>Vápenocementová omítka jednotlivých malých ploch štuková na stěnách, plochy jednotlivě přes 1,0 do 4 m2</t>
  </si>
  <si>
    <t>-1496570946</t>
  </si>
  <si>
    <t>https://podminky.urs.cz/item/CS_URS_2021_02/612325225</t>
  </si>
  <si>
    <t>617325412</t>
  </si>
  <si>
    <t>Oprava vápenocementové omítky vnitřních ploch hladké, tloušťky do 20 mm světlíků nebo výtahových šachet, v rozsahu opravované plochy přes 10 do 30%</t>
  </si>
  <si>
    <t>-1051470961</t>
  </si>
  <si>
    <t>https://podminky.urs.cz/item/CS_URS_2021_02/617325412</t>
  </si>
  <si>
    <t>612135000</t>
  </si>
  <si>
    <t>Vyrovnání nerovností podkladu vnitřních omítaných ploch maltou, tloušťky do 10 mm vápennou stěn</t>
  </si>
  <si>
    <t>-1970763931</t>
  </si>
  <si>
    <t>https://podminky.urs.cz/item/CS_URS_2021_02/612135000</t>
  </si>
  <si>
    <t>5</t>
  </si>
  <si>
    <t>622335102</t>
  </si>
  <si>
    <t>Oprava cementové omítky vnějších ploch hladké stěn, v rozsahu opravované plochy přes 10 do 30%</t>
  </si>
  <si>
    <t>-1819500510</t>
  </si>
  <si>
    <t>https://podminky.urs.cz/item/CS_URS_2021_02/622335102</t>
  </si>
  <si>
    <t>Malá střecha:</t>
  </si>
  <si>
    <t>(3,385+3,150+1,550+5,085)*0,300</t>
  </si>
  <si>
    <t>622135000</t>
  </si>
  <si>
    <t>Vyrovnání nerovností podkladu vnějších omítaných ploch maltou, tloušťky do 10 mm vápennou stěn</t>
  </si>
  <si>
    <t>-1980918353</t>
  </si>
  <si>
    <t>https://podminky.urs.cz/item/CS_URS_2021_02/622135000</t>
  </si>
  <si>
    <t>63</t>
  </si>
  <si>
    <t>Podlahy a podlahové konstrukce</t>
  </si>
  <si>
    <t>7</t>
  </si>
  <si>
    <t>631311114</t>
  </si>
  <si>
    <t>Mazanina z betonu prostého bez zvýšených nároků na prostředí tl. přes 50 do 80 mm tř. C 16/20</t>
  </si>
  <si>
    <t>1740544917</t>
  </si>
  <si>
    <t>https://podminky.urs.cz/item/CS_URS_2021_02/631311114</t>
  </si>
  <si>
    <t>Vyrovnání stávacího podkladu velké střechy:</t>
  </si>
  <si>
    <t>107,170*0,055</t>
  </si>
  <si>
    <t xml:space="preserve">Odpočet  světlíku:</t>
  </si>
  <si>
    <t>-(5,950*2,710)*0,055</t>
  </si>
  <si>
    <t>631319011</t>
  </si>
  <si>
    <t>Příplatek k cenám mazanin za úpravu povrchu mazaniny přehlazením, mazanina tl. přes 50 do 80 mm</t>
  </si>
  <si>
    <t>-1964090310</t>
  </si>
  <si>
    <t>https://podminky.urs.cz/item/CS_URS_2021_02/631319011</t>
  </si>
  <si>
    <t>9</t>
  </si>
  <si>
    <t>632450124</t>
  </si>
  <si>
    <t>Potěr cementový vyrovnávací ze suchých směsí v pásu o průměrné (střední) tl. přes 40 do 50 mm</t>
  </si>
  <si>
    <t>-386287865</t>
  </si>
  <si>
    <t>https://podminky.urs.cz/item/CS_URS_2021_02/632450124</t>
  </si>
  <si>
    <t>Atika velké střechy:</t>
  </si>
  <si>
    <t>(15,760+7,010)*0,365</t>
  </si>
  <si>
    <t>10</t>
  </si>
  <si>
    <t>63245912R</t>
  </si>
  <si>
    <t>Příplatek k potěrům tl přes 40 do 50 mm za sklon do 15°</t>
  </si>
  <si>
    <t>1421350308</t>
  </si>
  <si>
    <t>11</t>
  </si>
  <si>
    <t>619996117</t>
  </si>
  <si>
    <t>Ochrana stavebních konstrukcí a samostatných prvků včetně pozdějšího odstranění obedněním z OSB desek podlahy</t>
  </si>
  <si>
    <t>-1453446261</t>
  </si>
  <si>
    <t>https://podminky.urs.cz/item/CS_URS_2021_02/619996117</t>
  </si>
  <si>
    <t>(7,950*4,170)</t>
  </si>
  <si>
    <t>12</t>
  </si>
  <si>
    <t>632481215</t>
  </si>
  <si>
    <t>Separační vrstva k oddělení podlahových vrstev z geotextilie</t>
  </si>
  <si>
    <t>1875280369</t>
  </si>
  <si>
    <t>https://podminky.urs.cz/item/CS_URS_2021_02/632481215</t>
  </si>
  <si>
    <t>13</t>
  </si>
  <si>
    <t>69311081</t>
  </si>
  <si>
    <t>geotextilie netkaná separační, ochranná, filtrační, drenážní PES 300g/m2</t>
  </si>
  <si>
    <t>1596547645</t>
  </si>
  <si>
    <t>https://podminky.urs.cz/item/CS_URS_2021_02/69311081</t>
  </si>
  <si>
    <t>33,152*1,15 'Přepočtené koeficientem množství</t>
  </si>
  <si>
    <t>Ostatní konstrukce a práce, bourání</t>
  </si>
  <si>
    <t>14</t>
  </si>
  <si>
    <t>949101112</t>
  </si>
  <si>
    <t>Lešení pomocné pracovní pro objekty pozemních staveb pro zatížení do 150 kg/m2, o výšce lešeňové podlahy přes 1,9 do 3,5 m</t>
  </si>
  <si>
    <t>1953292204</t>
  </si>
  <si>
    <t>https://podminky.urs.cz/item/CS_URS_2021_02/949101112</t>
  </si>
  <si>
    <t>(5,950*2,170)</t>
  </si>
  <si>
    <t>94910111R</t>
  </si>
  <si>
    <t>Bezpečnostní kotvící body pro provádění stavby</t>
  </si>
  <si>
    <t>kpl</t>
  </si>
  <si>
    <t>174124429</t>
  </si>
  <si>
    <t>16</t>
  </si>
  <si>
    <t>962032641</t>
  </si>
  <si>
    <t>Bourání zdiva nadzákladového z cihel nebo tvárnic komínového z cihel pálených, šamotových nebo vápenopískových nad střechou na maltu cementovou</t>
  </si>
  <si>
    <t>-1805996509</t>
  </si>
  <si>
    <t>https://podminky.urs.cz/item/CS_URS_2021_02/962032641</t>
  </si>
  <si>
    <t>Komínové tělesa:</t>
  </si>
  <si>
    <t>(0,500*0,500*1,500)*2</t>
  </si>
  <si>
    <t>17</t>
  </si>
  <si>
    <t>965082933</t>
  </si>
  <si>
    <t>Odstranění násypu pod podlahami nebo ochranného násypu na střechách tl. do 200 mm, plochy přes 2 m2</t>
  </si>
  <si>
    <t>1669963063</t>
  </si>
  <si>
    <t>https://podminky.urs.cz/item/CS_URS_2021_02/965082933</t>
  </si>
  <si>
    <t>Velké střecha:</t>
  </si>
  <si>
    <t>(105,170)*((0,050+0,300)/2)</t>
  </si>
  <si>
    <t>-(5,950*2,710)*((0,050+0,300)/2)</t>
  </si>
  <si>
    <t>18</t>
  </si>
  <si>
    <t>952901111</t>
  </si>
  <si>
    <t>Vyčištění budov nebo objektů před předáním do užívání budov bytové nebo občanské výstavby, světlé výšky podlaží do 4 m</t>
  </si>
  <si>
    <t>-1040660160</t>
  </si>
  <si>
    <t>https://podminky.urs.cz/item/CS_URS_2021_02/952901111</t>
  </si>
  <si>
    <t>19</t>
  </si>
  <si>
    <t>952902121</t>
  </si>
  <si>
    <t>Čištění budov při provádění oprav a udržovacích prací podlah drsných nebo chodníků zametením</t>
  </si>
  <si>
    <t>272944749</t>
  </si>
  <si>
    <t>https://podminky.urs.cz/item/CS_URS_2021_02/952902121</t>
  </si>
  <si>
    <t>105,170</t>
  </si>
  <si>
    <t>-(5,950*2,710)</t>
  </si>
  <si>
    <t>Malá střecha</t>
  </si>
  <si>
    <t>(5,000*5,080)+(3,450*3,150)</t>
  </si>
  <si>
    <t>113</t>
  </si>
  <si>
    <t>967031142</t>
  </si>
  <si>
    <t>Přisekání (špicování) plošné nebo rovných ostění zdiva z cihel pálených rovných ostění, bez odstupu, po hrubém vybourání otvorů, na maltu cementovou</t>
  </si>
  <si>
    <t>-1772394808</t>
  </si>
  <si>
    <t>https://podminky.urs.cz/item/CS_URS_2021_02/967031142</t>
  </si>
  <si>
    <t>Rozšíření stávajícího prostupu</t>
  </si>
  <si>
    <t>2*(4*0,600*0,100)</t>
  </si>
  <si>
    <t>107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</si>
  <si>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</si>
  <si>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</si>
  <si>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1118088195</t>
  </si>
  <si>
    <t>https://podminky.urs.cz/item/CS_URS_2021_02/971033441</t>
  </si>
  <si>
    <t>109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</si>
  <si>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</si>
  <si>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</si>
  <si>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1692932430</t>
  </si>
  <si>
    <t>https://podminky.urs.cz/item/CS_URS_2021_02/971033351</t>
  </si>
  <si>
    <t>110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</si>
  <si>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</si>
  <si>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</si>
  <si>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1319618524</t>
  </si>
  <si>
    <t>https://podminky.urs.cz/item/CS_URS_2021_02/971033431</t>
  </si>
  <si>
    <t>104</t>
  </si>
  <si>
    <t>971033461</t>
  </si>
  <si>
    <t>Vybourání otvorů ve zdivu základovém nebo nadzákladovém z cihel, tvárnic, příčkovek z cihel pálených na maltu vápennou nebo vápenocementovou plochy do 0,25 m2, tl. do 600 mm</t>
  </si>
  <si>
    <t>-963239920</t>
  </si>
  <si>
    <t>https://podminky.urs.cz/item/CS_URS_2021_02/971033461</t>
  </si>
  <si>
    <t>106</t>
  </si>
  <si>
    <t>971033471</t>
  </si>
  <si>
    <t>Vybourání otvorů ve zdivu základovém nebo nadzákladovém z cihel, tvárnic, příčkovek z cihel pálených na maltu vápennou nebo vápenocementovou plochy do 0,25 m2, tl. do 750 mm</t>
  </si>
  <si>
    <t>124213583</t>
  </si>
  <si>
    <t>https://podminky.urs.cz/item/CS_URS_2021_02/971033471</t>
  </si>
  <si>
    <t>108</t>
  </si>
  <si>
    <t>971033541</t>
  </si>
  <si>
    <t>Vybourání otvorů ve zdivu základovém nebo nadzákladovém z cihel, tvárnic, příčkovek z cihel pálených na maltu vápennou nebo vápenocementovou plochy do 1 m2, tl. do 300 mm</t>
  </si>
  <si>
    <t>1880816842</t>
  </si>
  <si>
    <t>https://podminky.urs.cz/item/CS_URS_2021_02/971033541</t>
  </si>
  <si>
    <t>1*(0,600*0,550*0,200)</t>
  </si>
  <si>
    <t>105</t>
  </si>
  <si>
    <t>971033561</t>
  </si>
  <si>
    <t>Vybourání otvorů ve zdivu základovém nebo nadzákladovém z cihel, tvárnic, příčkovek z cihel pálených na maltu vápennou nebo vápenocementovou plochy do 1 m2, tl. do 600 mm</t>
  </si>
  <si>
    <t>-547135379</t>
  </si>
  <si>
    <t>https://podminky.urs.cz/item/CS_URS_2021_02/971033561</t>
  </si>
  <si>
    <t>1*(0,600*0,550*0,500)</t>
  </si>
  <si>
    <t>99</t>
  </si>
  <si>
    <t>971033631</t>
  </si>
  <si>
    <t>Vybourání otvorů ve zdivu základovém nebo nadzákladovém z cihel, tvárnic, příčkovek z cihel pálených na maltu vápennou nebo vápenocementovou plochy do 4 m2, tl. do 150 mm</t>
  </si>
  <si>
    <t>1023258534</t>
  </si>
  <si>
    <t>https://podminky.urs.cz/item/CS_URS_2021_02/971033631</t>
  </si>
  <si>
    <t>0,900*2,000</t>
  </si>
  <si>
    <t>89</t>
  </si>
  <si>
    <t>973031326</t>
  </si>
  <si>
    <t>Vysekání výklenků nebo kapes ve zdivu z cihel na maltu vápennou nebo vápenocementovou kapes, plochy do 0,10 m2, hl. do 450 mm</t>
  </si>
  <si>
    <t>3309692</t>
  </si>
  <si>
    <t>https://podminky.urs.cz/item/CS_URS_2021_02/973031326</t>
  </si>
  <si>
    <t>20</t>
  </si>
  <si>
    <t>978013141</t>
  </si>
  <si>
    <t>Otlučení vápenných nebo vápenocementových omítek vnitřních ploch stěn s vyškrabáním spar, s očištěním zdiva, v rozsahu přes 10 do 30 %</t>
  </si>
  <si>
    <t>-960333147</t>
  </si>
  <si>
    <t>https://podminky.urs.cz/item/CS_URS_2021_02/978013141</t>
  </si>
  <si>
    <t>978015341</t>
  </si>
  <si>
    <t>Otlučení vápenných nebo vápenocementových omítek vnějších ploch s vyškrabáním spar a s očištěním zdiva stupně členitosti 1 a 2, v rozsahu přes 10 do 30 %</t>
  </si>
  <si>
    <t>2133186689</t>
  </si>
  <si>
    <t>https://podminky.urs.cz/item/CS_URS_2021_02/978015341</t>
  </si>
  <si>
    <t>997</t>
  </si>
  <si>
    <t>Přesun sutě</t>
  </si>
  <si>
    <t>22</t>
  </si>
  <si>
    <t>997013212</t>
  </si>
  <si>
    <t>Vnitrostaveništní doprava suti a vybouraných hmot vodorovně do 50 m svisle ručně pro budovy a haly výšky přes 6 do 9 m</t>
  </si>
  <si>
    <t>237271648</t>
  </si>
  <si>
    <t>https://podminky.urs.cz/item/CS_URS_2021_02/997013212</t>
  </si>
  <si>
    <t>23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</si>
  <si>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</si>
  <si>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</si>
  <si>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-222820531</t>
  </si>
  <si>
    <t>https://podminky.urs.cz/item/CS_URS_2021_02/997013219</t>
  </si>
  <si>
    <t>24</t>
  </si>
  <si>
    <t>997013501</t>
  </si>
  <si>
    <t>Odvoz suti a vybouraných hmot na skládku nebo meziskládku se složením, na vzdálenost do 1 km</t>
  </si>
  <si>
    <t>1732104145</t>
  </si>
  <si>
    <t>https://podminky.urs.cz/item/CS_URS_2021_02/997013501</t>
  </si>
  <si>
    <t>25</t>
  </si>
  <si>
    <t>997013509</t>
  </si>
  <si>
    <t>Odvoz suti a vybouraných hmot na skládku nebo meziskládku se složením, na vzdálenost Příplatek k ceně za každý další i započatý 1 km přes 1 km</t>
  </si>
  <si>
    <t>-1732922312</t>
  </si>
  <si>
    <t>https://podminky.urs.cz/item/CS_URS_2021_02/997013509</t>
  </si>
  <si>
    <t>33,968*25 'Přepočtené koeficientem množství</t>
  </si>
  <si>
    <t>26</t>
  </si>
  <si>
    <t>997013631</t>
  </si>
  <si>
    <t>Poplatek za uložení stavebního odpadu na skládce (skládkovné) směsného stavebního a demoličního zatříděného do Katalogu odpadů pod kódem 17 09 04</t>
  </si>
  <si>
    <t>-142501778</t>
  </si>
  <si>
    <t>https://podminky.urs.cz/item/CS_URS_2021_02/997013631</t>
  </si>
  <si>
    <t>998</t>
  </si>
  <si>
    <t>Přesun hmot</t>
  </si>
  <si>
    <t>27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</si>
  <si>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</si>
  <si>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</si>
  <si>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1774509680</t>
  </si>
  <si>
    <t>https://podminky.urs.cz/item/CS_URS_2021_02/998018002</t>
  </si>
  <si>
    <t>PSV</t>
  </si>
  <si>
    <t>Práce a dodávky PSV</t>
  </si>
  <si>
    <t>712</t>
  </si>
  <si>
    <t>Povlakové krytiny</t>
  </si>
  <si>
    <t>28</t>
  </si>
  <si>
    <t>712300841</t>
  </si>
  <si>
    <t>Ostatní práce při odstranění povlakové krytiny střech plochých do 10° mechu odškrabáním a očistěním s urovnáním povrchu</t>
  </si>
  <si>
    <t>-1041678814</t>
  </si>
  <si>
    <t>https://podminky.urs.cz/item/CS_URS_2021_02/712300841</t>
  </si>
  <si>
    <t>Odpočet světlíku:</t>
  </si>
  <si>
    <t>29</t>
  </si>
  <si>
    <t>712300845</t>
  </si>
  <si>
    <t>Ostatní práce při odstranění povlakové krytiny střech plochých do 10° doplňků ventilační hlavice</t>
  </si>
  <si>
    <t>-1549373177</t>
  </si>
  <si>
    <t>https://podminky.urs.cz/item/CS_URS_2021_02/712300845</t>
  </si>
  <si>
    <t>30</t>
  </si>
  <si>
    <t>712311101</t>
  </si>
  <si>
    <t>Provedení povlakové krytiny střech plochých do 10° natěradly a tmely za studena nátěrem lakem penetračním nebo asfaltovým</t>
  </si>
  <si>
    <t>2106930334</t>
  </si>
  <si>
    <t>https://podminky.urs.cz/item/CS_URS_2021_02/712311101</t>
  </si>
  <si>
    <t>Atika:</t>
  </si>
  <si>
    <t>(15,560+7,010)*0,865</t>
  </si>
  <si>
    <t>(15,560+6,800)*0,610</t>
  </si>
  <si>
    <t>Světlík:</t>
  </si>
  <si>
    <t>(5,950+2,170+5,950+2,170)*0,700</t>
  </si>
  <si>
    <t>Vytažení na přilehlou kci:</t>
  </si>
  <si>
    <t>(5,080+1,550+3,150+3,390)*0,150</t>
  </si>
  <si>
    <t>31</t>
  </si>
  <si>
    <t>11163150</t>
  </si>
  <si>
    <t>lak penetrační asfaltový</t>
  </si>
  <si>
    <t>32</t>
  </si>
  <si>
    <t>-544861214</t>
  </si>
  <si>
    <t>https://podminky.urs.cz/item/CS_URS_2021_02/11163150</t>
  </si>
  <si>
    <t>P</t>
  </si>
  <si>
    <t>Poznámka k položce:_x000d_
Spotřeba 0,3-0,4kg/m2</t>
  </si>
  <si>
    <t>171,82*0,00042 'Přepočtené koeficientem množství</t>
  </si>
  <si>
    <t>712331111</t>
  </si>
  <si>
    <t>Provedení povlakové krytiny střech plochých do 10° pásy na sucho podkladní samolepící asfaltový pás</t>
  </si>
  <si>
    <t>1058503299</t>
  </si>
  <si>
    <t>https://podminky.urs.cz/item/CS_URS_2021_02/712331111</t>
  </si>
  <si>
    <t>33</t>
  </si>
  <si>
    <t>62866281</t>
  </si>
  <si>
    <t>pás asfaltový samolepicí modifikovaný SBS tl 3,0mm s vložkou ze skleněné tkaniny se spalitelnou fólií nebo jemnozrnným minerálním posypem nebo textilií na horním povrchu</t>
  </si>
  <si>
    <t>-6302747</t>
  </si>
  <si>
    <t>https://podminky.urs.cz/item/CS_URS_2021_02/62866281</t>
  </si>
  <si>
    <t>38,244*1,1655 'Přepočtené koeficientem množství</t>
  </si>
  <si>
    <t>34</t>
  </si>
  <si>
    <t>712340833</t>
  </si>
  <si>
    <t>Odstranění povlakové krytiny střech plochých do 10° z přitavených pásů NAIP v plné ploše třívrstvé</t>
  </si>
  <si>
    <t>-1517835374</t>
  </si>
  <si>
    <t>https://podminky.urs.cz/item/CS_URS_2021_02/712340833</t>
  </si>
  <si>
    <t>(15,560+6,800)*0,150</t>
  </si>
  <si>
    <t>35</t>
  </si>
  <si>
    <t>712340834</t>
  </si>
  <si>
    <t>Odstranění povlakové krytiny střech plochých do 10° z přitavených pásů NAIP v plné ploše Příplatek k ceně - 0833 za každou další vrstvu</t>
  </si>
  <si>
    <t>-386861416</t>
  </si>
  <si>
    <t>https://podminky.urs.cz/item/CS_URS_2021_02/712340834</t>
  </si>
  <si>
    <t>36</t>
  </si>
  <si>
    <t>712341559</t>
  </si>
  <si>
    <t>Provedení povlakové krytiny střech plochých do 10° pásy přitavením NAIP v plné ploše</t>
  </si>
  <si>
    <t>721389030</t>
  </si>
  <si>
    <t>https://podminky.urs.cz/item/CS_URS_2021_02/712341559</t>
  </si>
  <si>
    <t>37</t>
  </si>
  <si>
    <t>DEK.1010301469</t>
  </si>
  <si>
    <t>GLASTEK AL 40 MINERAL (role/7,5m2)</t>
  </si>
  <si>
    <t>1997684633</t>
  </si>
  <si>
    <t>133,576*1,15 'Přepočtené koeficientem množství</t>
  </si>
  <si>
    <t>38</t>
  </si>
  <si>
    <t>-827873481</t>
  </si>
  <si>
    <t>(5,080+1,550+3,150+3,390)*0,200</t>
  </si>
  <si>
    <t>39</t>
  </si>
  <si>
    <t>62855010</t>
  </si>
  <si>
    <t>pás asfaltový natavitelný modifikovaný SBS tl 5,2mm s vložkou z polyesterové vyztužené rohože a hrubozrnným břidličným posypem na horním povrchu</t>
  </si>
  <si>
    <t>1126488934</t>
  </si>
  <si>
    <t>https://podminky.urs.cz/item/CS_URS_2021_02/62855010</t>
  </si>
  <si>
    <t>38,902*1,15 'Přepočtené koeficientem množství</t>
  </si>
  <si>
    <t>40</t>
  </si>
  <si>
    <t>71236300R</t>
  </si>
  <si>
    <t>D+M hydroizolační mPVC fólie tl. 1,5 mm včetně všech systémovych prvků a kotvící techniky</t>
  </si>
  <si>
    <t>-470541882</t>
  </si>
  <si>
    <t>(15,560+7,010)*0,565</t>
  </si>
  <si>
    <t>(5,950+2,170+5,950+2,170)*0,420</t>
  </si>
  <si>
    <t>41</t>
  </si>
  <si>
    <t>712363352</t>
  </si>
  <si>
    <t>Povlakové krytiny střech plochých do 10° z tvarovaných poplastovaných lišt pro mPVC vnitřní koutová lišta rš 100 mm</t>
  </si>
  <si>
    <t>m</t>
  </si>
  <si>
    <t>-2032088199</t>
  </si>
  <si>
    <t>https://podminky.urs.cz/item/CS_URS_2021_02/712363352</t>
  </si>
  <si>
    <t>Velká střecha:</t>
  </si>
  <si>
    <t>(15,560+7,010+15,560+6,800)</t>
  </si>
  <si>
    <t>(5,950+2,170+5,950+2,170)</t>
  </si>
  <si>
    <t>42</t>
  </si>
  <si>
    <t>712363353</t>
  </si>
  <si>
    <t>Povlakové krytiny střech plochých do 10° z tvarovaných poplastovaných lišt pro mPVC vnější koutová lišta rš 100 mm</t>
  </si>
  <si>
    <t>1126372645</t>
  </si>
  <si>
    <t>https://podminky.urs.cz/item/CS_URS_2021_02/712363353</t>
  </si>
  <si>
    <t>(7,360+15,760+7,010+15,560)</t>
  </si>
  <si>
    <t>43</t>
  </si>
  <si>
    <t>712363354</t>
  </si>
  <si>
    <t>Povlakové krytiny střech plochých do 10° z tvarovaných poplastovaných lišt pro mPVC stěnová lišta vyhnutá rš 71 mm</t>
  </si>
  <si>
    <t>502261558</t>
  </si>
  <si>
    <t>https://podminky.urs.cz/item/CS_URS_2021_02/712363354</t>
  </si>
  <si>
    <t>(15,560+6,800)</t>
  </si>
  <si>
    <t>44</t>
  </si>
  <si>
    <t>712363359</t>
  </si>
  <si>
    <t>Povlakové krytiny střech plochých do 10° z tvarovaných poplastovaných lišt pro mPVC závětrná lišta rš 300 mm</t>
  </si>
  <si>
    <t>-1585450940</t>
  </si>
  <si>
    <t>https://podminky.urs.cz/item/CS_URS_2021_02/712363359</t>
  </si>
  <si>
    <t>(7,360+15,760)</t>
  </si>
  <si>
    <t>45</t>
  </si>
  <si>
    <t>712491171</t>
  </si>
  <si>
    <t>Provedení povlakové krytiny střech šikmých přes 10° do 30°- ostatní práce provedení vrstvy textilní podkladní</t>
  </si>
  <si>
    <t>-956988528</t>
  </si>
  <si>
    <t>https://podminky.urs.cz/item/CS_URS_2021_02/712491171</t>
  </si>
  <si>
    <t>46</t>
  </si>
  <si>
    <t>-897263733</t>
  </si>
  <si>
    <t>111,972*1,15 'Přepočtené koeficientem množství</t>
  </si>
  <si>
    <t>47</t>
  </si>
  <si>
    <t>998712202</t>
  </si>
  <si>
    <t>Přesun hmot pro povlakové krytiny stanovený procentní sazbou (%) z ceny vodorovná dopravní vzdálenost do 50 m v objektech výšky přes 6 do 12 m</t>
  </si>
  <si>
    <t>%</t>
  </si>
  <si>
    <t>-553534789</t>
  </si>
  <si>
    <t>https://podminky.urs.cz/item/CS_URS_2021_02/998712202</t>
  </si>
  <si>
    <t>713</t>
  </si>
  <si>
    <t>Izolace tepelné</t>
  </si>
  <si>
    <t>48</t>
  </si>
  <si>
    <t>713131143</t>
  </si>
  <si>
    <t>Montáž tepelné izolace stěn rohožemi, pásy, deskami, dílci, bloky (izolační materiál ve specifikaci) lepením celoplošně s mechanickým kotvením</t>
  </si>
  <si>
    <t>-1714112520</t>
  </si>
  <si>
    <t>https://podminky.urs.cz/item/CS_URS_2021_02/713131143</t>
  </si>
  <si>
    <t>(15,560+7,010)*0,550</t>
  </si>
  <si>
    <t>(5,950+2,170+5,950+2,170)*0,550</t>
  </si>
  <si>
    <t>49</t>
  </si>
  <si>
    <t>28372305</t>
  </si>
  <si>
    <t>deska EPS 100 pro konstrukce s běžným zatížením λ=0,037 tl 50mm</t>
  </si>
  <si>
    <t>-250045859</t>
  </si>
  <si>
    <t>https://podminky.urs.cz/item/CS_URS_2021_02/28372305</t>
  </si>
  <si>
    <t>21,346*1,15 'Přepočtené koeficientem množství</t>
  </si>
  <si>
    <t>50</t>
  </si>
  <si>
    <t>713140864</t>
  </si>
  <si>
    <t>Odstranění tepelné izolace střech plochých z rohoží, pásů, dílců, desek, bloků nadstřešních izolací připevněných lepením z polystyrenu nasáklého vodou, tloušťka izolace přes 100 mm</t>
  </si>
  <si>
    <t>1936552186</t>
  </si>
  <si>
    <t>https://podminky.urs.cz/item/CS_URS_2021_02/713140864</t>
  </si>
  <si>
    <t>51</t>
  </si>
  <si>
    <t>713141136</t>
  </si>
  <si>
    <t>Montáž tepelné izolace střech plochých rohožemi, pásy, deskami, dílci, bloky (izolační materiál ve specifikaci) přilepenými za studena nízkoexpanzní (PUR) pěnou</t>
  </si>
  <si>
    <t>-1404755506</t>
  </si>
  <si>
    <t>https://podminky.urs.cz/item/CS_URS_2021_02/713141136</t>
  </si>
  <si>
    <t>52</t>
  </si>
  <si>
    <t>28372317</t>
  </si>
  <si>
    <t>deska EPS 100 pro konstrukce s běžným zatížením λ=0,037 tl 150mm</t>
  </si>
  <si>
    <t>-14412416</t>
  </si>
  <si>
    <t>https://podminky.urs.cz/item/CS_URS_2021_02/28372317</t>
  </si>
  <si>
    <t>91,899*1,15 'Přepočtené koeficientem množství</t>
  </si>
  <si>
    <t>53</t>
  </si>
  <si>
    <t>713141212</t>
  </si>
  <si>
    <t>Montáž tepelné izolace střech plochých atikovými klíny přilepenými za studena nízkoexpanzní (PUR) pěnou</t>
  </si>
  <si>
    <t>-204797484</t>
  </si>
  <si>
    <t>https://podminky.urs.cz/item/CS_URS_2021_02/713141212</t>
  </si>
  <si>
    <t>(15,410+7,010+15,560+6,800)</t>
  </si>
  <si>
    <t>54</t>
  </si>
  <si>
    <t>63152005</t>
  </si>
  <si>
    <t>klín atikový přechodný minerální plochých střech tl 50x50mm</t>
  </si>
  <si>
    <t>-2073914363</t>
  </si>
  <si>
    <t>https://podminky.urs.cz/item/CS_URS_2021_02/63152005</t>
  </si>
  <si>
    <t>61,02*1,15 'Přepočtené koeficientem množství</t>
  </si>
  <si>
    <t>55</t>
  </si>
  <si>
    <t>713141336</t>
  </si>
  <si>
    <t>Montáž tepelné izolace střech plochých spádovými klíny v ploše přilepenými za studena nízkoexpanzní (PUR) pěnou</t>
  </si>
  <si>
    <t>2047972607</t>
  </si>
  <si>
    <t>https://podminky.urs.cz/item/CS_URS_2021_02/713141336</t>
  </si>
  <si>
    <t>56</t>
  </si>
  <si>
    <t>28376141</t>
  </si>
  <si>
    <t>klín izolační z pěnového polystyrenu EPS 100 spád do 5%</t>
  </si>
  <si>
    <t>668848730</t>
  </si>
  <si>
    <t>https://podminky.urs.cz/item/CS_URS_2021_02/28376141</t>
  </si>
  <si>
    <t>(105,170)*((0,150+0,200)/2)</t>
  </si>
  <si>
    <t>-(5,950*2,710)*((0,150+0,200)/2)</t>
  </si>
  <si>
    <t>15,583*1,15 'Přepočtené koeficientem množství</t>
  </si>
  <si>
    <t>57</t>
  </si>
  <si>
    <t>998713202</t>
  </si>
  <si>
    <t>Přesun hmot pro izolace tepelné stanovený procentní sazbou (%) z ceny vodorovná dopravní vzdálenost do 50 m v objektech výšky přes 6 do 12 m</t>
  </si>
  <si>
    <t>-618602382</t>
  </si>
  <si>
    <t>https://podminky.urs.cz/item/CS_URS_2021_02/998713202</t>
  </si>
  <si>
    <t>721</t>
  </si>
  <si>
    <t>Zdravotechnika - vnitřní kanalizace</t>
  </si>
  <si>
    <t>58</t>
  </si>
  <si>
    <t>721210824</t>
  </si>
  <si>
    <t>Demontáž kanalizačního příslušenství střešních vtoků DN 150</t>
  </si>
  <si>
    <t>-1622553775</t>
  </si>
  <si>
    <t>https://podminky.urs.cz/item/CS_URS_2021_02/721210824</t>
  </si>
  <si>
    <t>59</t>
  </si>
  <si>
    <t>72123911R</t>
  </si>
  <si>
    <t>D+M střešních vpustí DN 150</t>
  </si>
  <si>
    <t>346390435</t>
  </si>
  <si>
    <t>60</t>
  </si>
  <si>
    <t>998721202</t>
  </si>
  <si>
    <t>Přesun hmot pro vnitřní kanalizace stanovený procentní sazbou (%) z ceny vodorovná dopravní vzdálenost do 50 m v objektech výšky přes 6 do 12 m</t>
  </si>
  <si>
    <t>2012400242</t>
  </si>
  <si>
    <t>https://podminky.urs.cz/item/CS_URS_2021_02/998721202</t>
  </si>
  <si>
    <t>741</t>
  </si>
  <si>
    <t>Elektroinstalace - silnoproud</t>
  </si>
  <si>
    <t>61</t>
  </si>
  <si>
    <t>74142182R</t>
  </si>
  <si>
    <t>Demontáž drátu nebo lana bleskosvodné soustavy</t>
  </si>
  <si>
    <t>-1411347575</t>
  </si>
  <si>
    <t>62</t>
  </si>
  <si>
    <t>74142182R1</t>
  </si>
  <si>
    <t>D+M bleskosvodné soustavy vč. revize</t>
  </si>
  <si>
    <t>1786054234</t>
  </si>
  <si>
    <t>998741202</t>
  </si>
  <si>
    <t>Přesun hmot pro silnoproud stanovený procentní sazbou (%) z ceny vodorovná dopravní vzdálenost do 50 m v objektech výšky přes 6 do 12 m</t>
  </si>
  <si>
    <t>-1645498282</t>
  </si>
  <si>
    <t>https://podminky.urs.cz/item/CS_URS_2021_02/998741202</t>
  </si>
  <si>
    <t>751</t>
  </si>
  <si>
    <t>Vzduchotechnika</t>
  </si>
  <si>
    <t>100</t>
  </si>
  <si>
    <t>75151086R</t>
  </si>
  <si>
    <t>Demontáž stávající rozvodů a zařízení VZT</t>
  </si>
  <si>
    <t>-1887682623</t>
  </si>
  <si>
    <t>101</t>
  </si>
  <si>
    <t>998751201</t>
  </si>
  <si>
    <t>Přesun hmot pro vzduchotechniku stanovený procentní sazbou (%) z ceny vodorovná dopravní vzdálenost do 50 m v objektech výšky do 12 m</t>
  </si>
  <si>
    <t>1556864773</t>
  </si>
  <si>
    <t>https://podminky.urs.cz/item/CS_URS_2021_02/998751201</t>
  </si>
  <si>
    <t>762</t>
  </si>
  <si>
    <t>Konstrukce tesařské</t>
  </si>
  <si>
    <t>64</t>
  </si>
  <si>
    <t>762431220</t>
  </si>
  <si>
    <t>Obložení stěn montáž deskami z dřevovláknitých hmot včetně tvarování a úpravy pro olištování spár dřevotřískovými nebo dřevoštěpkovými na sraz</t>
  </si>
  <si>
    <t>360605489</t>
  </si>
  <si>
    <t>https://podminky.urs.cz/item/CS_URS_2021_02/762431220</t>
  </si>
  <si>
    <t>(7,360+15,760)*0,365</t>
  </si>
  <si>
    <t>65</t>
  </si>
  <si>
    <t>60726278</t>
  </si>
  <si>
    <t>deska dřevoštěpková OSB 3 P+D nebroušená tl 22mm</t>
  </si>
  <si>
    <t>405505579</t>
  </si>
  <si>
    <t>https://podminky.urs.cz/item/CS_URS_2021_02/60726278</t>
  </si>
  <si>
    <t>8,439*1,15 'Přepočtené koeficientem množství</t>
  </si>
  <si>
    <t>66</t>
  </si>
  <si>
    <t>762495000</t>
  </si>
  <si>
    <t>Spojovací prostředky olištování spár, obložení stropů, střešních podhledů a stěn hřebíky, vruty</t>
  </si>
  <si>
    <t>-1874555966</t>
  </si>
  <si>
    <t>https://podminky.urs.cz/item/CS_URS_2021_02/762495000</t>
  </si>
  <si>
    <t>67</t>
  </si>
  <si>
    <t>762814812</t>
  </si>
  <si>
    <t>Demontáž záklopů stropů vrchních a zapuštěných z desek tvrdých (cementotřískových, dřevoštěpkových apod.)</t>
  </si>
  <si>
    <t>-881750769</t>
  </si>
  <si>
    <t>https://podminky.urs.cz/item/CS_URS_2021_02/762814812</t>
  </si>
  <si>
    <t>68</t>
  </si>
  <si>
    <t>998762202</t>
  </si>
  <si>
    <t>Přesun hmot pro konstrukce tesařské stanovený procentní sazbou (%) z ceny vodorovná dopravní vzdálenost do 50 m v objektech výšky přes 6 do 12 m</t>
  </si>
  <si>
    <t>-817455426</t>
  </si>
  <si>
    <t>https://podminky.urs.cz/item/CS_URS_2021_02/998762202</t>
  </si>
  <si>
    <t>764</t>
  </si>
  <si>
    <t>Konstrukce klempířské</t>
  </si>
  <si>
    <t>69</t>
  </si>
  <si>
    <t>764002841</t>
  </si>
  <si>
    <t>Demontáž klempířských konstrukcí oplechování horních ploch zdí a nadezdívek do suti</t>
  </si>
  <si>
    <t>-825217469</t>
  </si>
  <si>
    <t>https://podminky.urs.cz/item/CS_URS_2021_02/764002841</t>
  </si>
  <si>
    <t>(15,760+7,010)</t>
  </si>
  <si>
    <t>70</t>
  </si>
  <si>
    <t>764002871</t>
  </si>
  <si>
    <t>Demontáž klempířských konstrukcí lemování zdí do suti</t>
  </si>
  <si>
    <t>-1295556973</t>
  </si>
  <si>
    <t>https://podminky.urs.cz/item/CS_URS_2021_02/764002871</t>
  </si>
  <si>
    <t>(5,950+2,710+5,950+2,710)</t>
  </si>
  <si>
    <t>(3,260+3,150+1,550+5,080)</t>
  </si>
  <si>
    <t>71</t>
  </si>
  <si>
    <t>764002881</t>
  </si>
  <si>
    <t>Demontáž klempířských konstrukcí lemování střešních prostupů do suti</t>
  </si>
  <si>
    <t>-2078760947</t>
  </si>
  <si>
    <t>https://podminky.urs.cz/item/CS_URS_2021_02/764002881</t>
  </si>
  <si>
    <t>2*(0,500*4)*0,300</t>
  </si>
  <si>
    <t>72</t>
  </si>
  <si>
    <t>764004801</t>
  </si>
  <si>
    <t>Demontáž klempířských konstrukcí žlabu podokapního do suti</t>
  </si>
  <si>
    <t>-1195498581</t>
  </si>
  <si>
    <t>https://podminky.urs.cz/item/CS_URS_2021_02/764004801</t>
  </si>
  <si>
    <t>8,120</t>
  </si>
  <si>
    <t>73</t>
  </si>
  <si>
    <t>764004861</t>
  </si>
  <si>
    <t>Demontáž klempířských konstrukcí svodu do suti</t>
  </si>
  <si>
    <t>-1193121907</t>
  </si>
  <si>
    <t>https://podminky.urs.cz/item/CS_URS_2021_02/764004861</t>
  </si>
  <si>
    <t>3,500</t>
  </si>
  <si>
    <t>74</t>
  </si>
  <si>
    <t>764212664</t>
  </si>
  <si>
    <t>Oplechování střešních prvků z pozinkovaného plechu s povrchovou úpravou okapu střechy rovné okapovým plechem rš 330 mm</t>
  </si>
  <si>
    <t>-773974385</t>
  </si>
  <si>
    <t>https://podminky.urs.cz/item/CS_URS_2021_02/764212664</t>
  </si>
  <si>
    <t>75</t>
  </si>
  <si>
    <t>76421266R</t>
  </si>
  <si>
    <t>Lemování stěny lištou z Pz s povrchovou úpravou rš 350 mm</t>
  </si>
  <si>
    <t>-1967162609</t>
  </si>
  <si>
    <t>76</t>
  </si>
  <si>
    <t>764511601</t>
  </si>
  <si>
    <t>Žlab podokapní z pozinkovaného plechu s povrchovou úpravou včetně háků a čel půlkruhový do rš 280 mm</t>
  </si>
  <si>
    <t>-57570562</t>
  </si>
  <si>
    <t>https://podminky.urs.cz/item/CS_URS_2021_02/764511601</t>
  </si>
  <si>
    <t>77</t>
  </si>
  <si>
    <t>764511641</t>
  </si>
  <si>
    <t>Žlab podokapní z pozinkovaného plechu s povrchovou úpravou včetně háků a čel kotlík oválný (trychtýřový), rš žlabu/průměr svodu do 250/90 mm</t>
  </si>
  <si>
    <t>432538150</t>
  </si>
  <si>
    <t>https://podminky.urs.cz/item/CS_URS_2021_02/764511641</t>
  </si>
  <si>
    <t>78</t>
  </si>
  <si>
    <t>764518621</t>
  </si>
  <si>
    <t>Svod z pozinkovaného plechu s upraveným povrchem včetně objímek, kolen a odskoků kruhový, průměru do 90 mm</t>
  </si>
  <si>
    <t>1108319946</t>
  </si>
  <si>
    <t>https://podminky.urs.cz/item/CS_URS_2021_02/764518621</t>
  </si>
  <si>
    <t>79</t>
  </si>
  <si>
    <t>76451862R</t>
  </si>
  <si>
    <t>D+M odvětrávací hlavice</t>
  </si>
  <si>
    <t>ks</t>
  </si>
  <si>
    <t>-677337786</t>
  </si>
  <si>
    <t>80</t>
  </si>
  <si>
    <t>998764202</t>
  </si>
  <si>
    <t>Přesun hmot pro konstrukce klempířské stanovený procentní sazbou (%) z ceny vodorovná dopravní vzdálenost do 50 m v objektech výšky přes 6 do 12 m</t>
  </si>
  <si>
    <t>-1143338499</t>
  </si>
  <si>
    <t>https://podminky.urs.cz/item/CS_URS_2021_02/998764202</t>
  </si>
  <si>
    <t>767</t>
  </si>
  <si>
    <t>Konstrukce zámečnické</t>
  </si>
  <si>
    <t>81</t>
  </si>
  <si>
    <t>76731122R</t>
  </si>
  <si>
    <t>D+M světlíku pásového sedlového světlíku s izolační dvojskelm a sytémových manžet o rozměrech 5950x2420mm a - v souladu s PD</t>
  </si>
  <si>
    <t>-252553166</t>
  </si>
  <si>
    <t>82</t>
  </si>
  <si>
    <t>767311850</t>
  </si>
  <si>
    <t>Demontáž světlíků se skleněnou výplní pásových sedlových</t>
  </si>
  <si>
    <t>-1006355292</t>
  </si>
  <si>
    <t>https://podminky.urs.cz/item/CS_URS_2021_02/767311850</t>
  </si>
  <si>
    <t>(5,950*2,710)</t>
  </si>
  <si>
    <t>83</t>
  </si>
  <si>
    <t>998767202</t>
  </si>
  <si>
    <t>Přesun hmot pro zámečnické konstrukce stanovený procentní sazbou (%) z ceny vodorovná dopravní vzdálenost do 50 m v objektech výšky přes 6 do 12 m</t>
  </si>
  <si>
    <t>1736627585</t>
  </si>
  <si>
    <t>https://podminky.urs.cz/item/CS_URS_2021_02/998767202</t>
  </si>
  <si>
    <t>783</t>
  </si>
  <si>
    <t>Dokončovací práce - nátěry</t>
  </si>
  <si>
    <t>95</t>
  </si>
  <si>
    <t>783301401</t>
  </si>
  <si>
    <t>Příprava podkladu zámečnických konstrukcí před provedením nátěru ometení</t>
  </si>
  <si>
    <t>1677599571</t>
  </si>
  <si>
    <t>https://podminky.urs.cz/item/CS_URS_2021_02/783301401</t>
  </si>
  <si>
    <t>IPE80 - 0,328bm/m2</t>
  </si>
  <si>
    <t>(2*2,600*0,328)</t>
  </si>
  <si>
    <t>IPE120 - 0,475bm/m2</t>
  </si>
  <si>
    <t>(2*6,000*0,475)</t>
  </si>
  <si>
    <t>96</t>
  </si>
  <si>
    <t>783314203</t>
  </si>
  <si>
    <t>Základní antikorozní nátěr zámečnických konstrukcí jednonásobný syntetický samozákladující</t>
  </si>
  <si>
    <t>529504254</t>
  </si>
  <si>
    <t>https://podminky.urs.cz/item/CS_URS_2021_02/783314203</t>
  </si>
  <si>
    <t>97</t>
  </si>
  <si>
    <t>783315101</t>
  </si>
  <si>
    <t>Mezinátěr zámečnických konstrukcí jednonásobný syntetický standardní</t>
  </si>
  <si>
    <t>1774364694</t>
  </si>
  <si>
    <t>https://podminky.urs.cz/item/CS_URS_2021_02/783315101</t>
  </si>
  <si>
    <t>98</t>
  </si>
  <si>
    <t>783317101</t>
  </si>
  <si>
    <t>Krycí nátěr (email) zámečnických konstrukcí jednonásobný syntetický standardní</t>
  </si>
  <si>
    <t>2064701677</t>
  </si>
  <si>
    <t>https://podminky.urs.cz/item/CS_URS_2021_02/783317101</t>
  </si>
  <si>
    <t>784</t>
  </si>
  <si>
    <t>Dokončovací práce - malby a tapety</t>
  </si>
  <si>
    <t>84</t>
  </si>
  <si>
    <t>784111003</t>
  </si>
  <si>
    <t>Oprášení (ometení) podkladu v místnostech výšky přes 3,80 do 5,00 m</t>
  </si>
  <si>
    <t>546188500</t>
  </si>
  <si>
    <t>https://podminky.urs.cz/item/CS_URS_2021_02/784111003</t>
  </si>
  <si>
    <t>Po zapravení prostupů:</t>
  </si>
  <si>
    <t>4*3,060*4,450</t>
  </si>
  <si>
    <t>(0,850+3,880)*4,450</t>
  </si>
  <si>
    <t>0,880*4,450</t>
  </si>
  <si>
    <t>2*(2,780+5,060)*4,450</t>
  </si>
  <si>
    <t>0,900*4,450</t>
  </si>
  <si>
    <t>2*(5,620+5,060)*4,450</t>
  </si>
  <si>
    <t>5,060*4,450</t>
  </si>
  <si>
    <t>85</t>
  </si>
  <si>
    <t>784111033</t>
  </si>
  <si>
    <t>Omytí podkladu omytí v místnostech výšky přes 3,80 do 5,00 m</t>
  </si>
  <si>
    <t>590181648</t>
  </si>
  <si>
    <t>https://podminky.urs.cz/item/CS_URS_2021_02/784111033</t>
  </si>
  <si>
    <t>86</t>
  </si>
  <si>
    <t>784121003</t>
  </si>
  <si>
    <t>Oškrabání malby v místnostech výšky přes 3,80 do 5,00 m</t>
  </si>
  <si>
    <t>-1450568902</t>
  </si>
  <si>
    <t>https://podminky.urs.cz/item/CS_URS_2021_02/784121003</t>
  </si>
  <si>
    <t>87</t>
  </si>
  <si>
    <t>784181103</t>
  </si>
  <si>
    <t>Penetrace podkladu jednonásobná základní akrylátová bezbarvá v místnostech výšky přes 3,80 do 5,00 m</t>
  </si>
  <si>
    <t>-153363353</t>
  </si>
  <si>
    <t>https://podminky.urs.cz/item/CS_URS_2021_02/784181103</t>
  </si>
  <si>
    <t>88</t>
  </si>
  <si>
    <t>784211103</t>
  </si>
  <si>
    <t>Malby z malířských směsí oděruvzdorných za mokra dvojnásobné, bílé za mokra oděruvzdorné výborně v místnostech výšky přes 3,80 do 5,00 m</t>
  </si>
  <si>
    <t>-617497268</t>
  </si>
  <si>
    <t>https://podminky.urs.cz/item/CS_URS_2021_02/784211103</t>
  </si>
  <si>
    <t>VRN - Vedlejší rozpočotvé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</si>
  <si>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</si>
  <si>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</si>
  <si>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</si>
  <si>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</si>
  <si>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>Vedlejší rozpočtové náklady</t>
  </si>
  <si>
    <t>VRN1</t>
  </si>
  <si>
    <t>Průzkumné, geodetické a projektové práce</t>
  </si>
  <si>
    <t>011002000</t>
  </si>
  <si>
    <t>Průzkumné práce</t>
  </si>
  <si>
    <t>2119452431</t>
  </si>
  <si>
    <t>VRN2</t>
  </si>
  <si>
    <t>Příprava staveniště</t>
  </si>
  <si>
    <t>020001000.1</t>
  </si>
  <si>
    <t>1023549706</t>
  </si>
  <si>
    <t>VRN3</t>
  </si>
  <si>
    <t>Zařízení staveniště</t>
  </si>
  <si>
    <t>013254000</t>
  </si>
  <si>
    <t>Dokumentace skutečného provedení stavby</t>
  </si>
  <si>
    <t>927715447</t>
  </si>
  <si>
    <t>013254R</t>
  </si>
  <si>
    <t>Výrobní dokumentace</t>
  </si>
  <si>
    <t>1079765476</t>
  </si>
  <si>
    <t>030001000</t>
  </si>
  <si>
    <t>kpl…</t>
  </si>
  <si>
    <t>-1434983750</t>
  </si>
  <si>
    <t>032903000</t>
  </si>
  <si>
    <t>Náklady na provoz a údržbu vybavení staveniště</t>
  </si>
  <si>
    <t>-175978491</t>
  </si>
  <si>
    <t>033203000</t>
  </si>
  <si>
    <t>Energie pro zařízení staveniště</t>
  </si>
  <si>
    <t>1031148146</t>
  </si>
  <si>
    <t>034103000</t>
  </si>
  <si>
    <t>Oplocení staveniště</t>
  </si>
  <si>
    <t>1621335297</t>
  </si>
  <si>
    <t>034303000</t>
  </si>
  <si>
    <t>Dopravní značení na staveništi</t>
  </si>
  <si>
    <t>287733407</t>
  </si>
  <si>
    <t>039103000</t>
  </si>
  <si>
    <t>Rozebrání, bourání a odvoz zařízení staveniště</t>
  </si>
  <si>
    <t>1671304434</t>
  </si>
  <si>
    <t>045303000</t>
  </si>
  <si>
    <t>Koordinační činnost</t>
  </si>
  <si>
    <t>492335626</t>
  </si>
  <si>
    <t>092103001</t>
  </si>
  <si>
    <t>Náklady na zkušební provoz</t>
  </si>
  <si>
    <t>459265849</t>
  </si>
  <si>
    <t>092203000</t>
  </si>
  <si>
    <t>Náklady na zaškolení</t>
  </si>
  <si>
    <t>1129863955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</si>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</sst>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0239211" TargetMode="External" /><Relationship Id="rId2" Type="http://schemas.openxmlformats.org/officeDocument/2006/relationships/hyperlink" Target="https://podminky.urs.cz/item/CS_URS_2021_02/317941121" TargetMode="External" /><Relationship Id="rId3" Type="http://schemas.openxmlformats.org/officeDocument/2006/relationships/hyperlink" Target="https://podminky.urs.cz/item/CS_URS_2021_02/13010714" TargetMode="External" /><Relationship Id="rId4" Type="http://schemas.openxmlformats.org/officeDocument/2006/relationships/hyperlink" Target="https://podminky.urs.cz/item/CS_URS_2021_02/13010710" TargetMode="External" /><Relationship Id="rId5" Type="http://schemas.openxmlformats.org/officeDocument/2006/relationships/hyperlink" Target="https://podminky.urs.cz/item/CS_URS_2021_02/413232211" TargetMode="External" /><Relationship Id="rId6" Type="http://schemas.openxmlformats.org/officeDocument/2006/relationships/hyperlink" Target="https://podminky.urs.cz/item/CS_URS_2021_02/612142001" TargetMode="External" /><Relationship Id="rId7" Type="http://schemas.openxmlformats.org/officeDocument/2006/relationships/hyperlink" Target="https://podminky.urs.cz/item/CS_URS_2021_02/612311131" TargetMode="External" /><Relationship Id="rId8" Type="http://schemas.openxmlformats.org/officeDocument/2006/relationships/hyperlink" Target="https://podminky.urs.cz/item/CS_URS_2021_02/612325221" TargetMode="External" /><Relationship Id="rId9" Type="http://schemas.openxmlformats.org/officeDocument/2006/relationships/hyperlink" Target="https://podminky.urs.cz/item/CS_URS_2021_02/612325222" TargetMode="External" /><Relationship Id="rId10" Type="http://schemas.openxmlformats.org/officeDocument/2006/relationships/hyperlink" Target="https://podminky.urs.cz/item/CS_URS_2021_02/612325223" TargetMode="External" /><Relationship Id="rId11" Type="http://schemas.openxmlformats.org/officeDocument/2006/relationships/hyperlink" Target="https://podminky.urs.cz/item/CS_URS_2021_02/612325225" TargetMode="External" /><Relationship Id="rId12" Type="http://schemas.openxmlformats.org/officeDocument/2006/relationships/hyperlink" Target="https://podminky.urs.cz/item/CS_URS_2021_02/617325412" TargetMode="External" /><Relationship Id="rId13" Type="http://schemas.openxmlformats.org/officeDocument/2006/relationships/hyperlink" Target="https://podminky.urs.cz/item/CS_URS_2021_02/612135000" TargetMode="External" /><Relationship Id="rId14" Type="http://schemas.openxmlformats.org/officeDocument/2006/relationships/hyperlink" Target="https://podminky.urs.cz/item/CS_URS_2021_02/622335102" TargetMode="External" /><Relationship Id="rId15" Type="http://schemas.openxmlformats.org/officeDocument/2006/relationships/hyperlink" Target="https://podminky.urs.cz/item/CS_URS_2021_02/622135000" TargetMode="External" /><Relationship Id="rId16" Type="http://schemas.openxmlformats.org/officeDocument/2006/relationships/hyperlink" Target="https://podminky.urs.cz/item/CS_URS_2021_02/631311114" TargetMode="External" /><Relationship Id="rId17" Type="http://schemas.openxmlformats.org/officeDocument/2006/relationships/hyperlink" Target="https://podminky.urs.cz/item/CS_URS_2021_02/631319011" TargetMode="External" /><Relationship Id="rId18" Type="http://schemas.openxmlformats.org/officeDocument/2006/relationships/hyperlink" Target="https://podminky.urs.cz/item/CS_URS_2021_02/632450124" TargetMode="External" /><Relationship Id="rId19" Type="http://schemas.openxmlformats.org/officeDocument/2006/relationships/hyperlink" Target="https://podminky.urs.cz/item/CS_URS_2021_02/619996117" TargetMode="External" /><Relationship Id="rId20" Type="http://schemas.openxmlformats.org/officeDocument/2006/relationships/hyperlink" Target="https://podminky.urs.cz/item/CS_URS_2021_02/632481215" TargetMode="External" /><Relationship Id="rId21" Type="http://schemas.openxmlformats.org/officeDocument/2006/relationships/hyperlink" Target="https://podminky.urs.cz/item/CS_URS_2021_02/69311081" TargetMode="External" /><Relationship Id="rId22" Type="http://schemas.openxmlformats.org/officeDocument/2006/relationships/hyperlink" Target="https://podminky.urs.cz/item/CS_URS_2021_02/949101112" TargetMode="External" /><Relationship Id="rId23" Type="http://schemas.openxmlformats.org/officeDocument/2006/relationships/hyperlink" Target="https://podminky.urs.cz/item/CS_URS_2021_02/962032641" TargetMode="External" /><Relationship Id="rId24" Type="http://schemas.openxmlformats.org/officeDocument/2006/relationships/hyperlink" Target="https://podminky.urs.cz/item/CS_URS_2021_02/965082933" TargetMode="External" /><Relationship Id="rId25" Type="http://schemas.openxmlformats.org/officeDocument/2006/relationships/hyperlink" Target="https://podminky.urs.cz/item/CS_URS_2021_02/952901111" TargetMode="External" /><Relationship Id="rId26" Type="http://schemas.openxmlformats.org/officeDocument/2006/relationships/hyperlink" Target="https://podminky.urs.cz/item/CS_URS_2021_02/952902121" TargetMode="External" /><Relationship Id="rId27" Type="http://schemas.openxmlformats.org/officeDocument/2006/relationships/hyperlink" Target="https://podminky.urs.cz/item/CS_URS_2021_02/967031142" TargetMode="External" /><Relationship Id="rId28" Type="http://schemas.openxmlformats.org/officeDocument/2006/relationships/hyperlink" Target="https://podminky.urs.cz/item/CS_URS_2021_02/971033441" TargetMode="External" /><Relationship Id="rId29" Type="http://schemas.openxmlformats.org/officeDocument/2006/relationships/hyperlink" Target="https://podminky.urs.cz/item/CS_URS_2021_02/971033351" TargetMode="External" /><Relationship Id="rId30" Type="http://schemas.openxmlformats.org/officeDocument/2006/relationships/hyperlink" Target="https://podminky.urs.cz/item/CS_URS_2021_02/971033431" TargetMode="External" /><Relationship Id="rId31" Type="http://schemas.openxmlformats.org/officeDocument/2006/relationships/hyperlink" Target="https://podminky.urs.cz/item/CS_URS_2021_02/971033461" TargetMode="External" /><Relationship Id="rId32" Type="http://schemas.openxmlformats.org/officeDocument/2006/relationships/hyperlink" Target="https://podminky.urs.cz/item/CS_URS_2021_02/971033471" TargetMode="External" /><Relationship Id="rId33" Type="http://schemas.openxmlformats.org/officeDocument/2006/relationships/hyperlink" Target="https://podminky.urs.cz/item/CS_URS_2021_02/971033541" TargetMode="External" /><Relationship Id="rId34" Type="http://schemas.openxmlformats.org/officeDocument/2006/relationships/hyperlink" Target="https://podminky.urs.cz/item/CS_URS_2021_02/971033561" TargetMode="External" /><Relationship Id="rId35" Type="http://schemas.openxmlformats.org/officeDocument/2006/relationships/hyperlink" Target="https://podminky.urs.cz/item/CS_URS_2021_02/971033631" TargetMode="External" /><Relationship Id="rId36" Type="http://schemas.openxmlformats.org/officeDocument/2006/relationships/hyperlink" Target="https://podminky.urs.cz/item/CS_URS_2021_02/973031326" TargetMode="External" /><Relationship Id="rId37" Type="http://schemas.openxmlformats.org/officeDocument/2006/relationships/hyperlink" Target="https://podminky.urs.cz/item/CS_URS_2021_02/978013141" TargetMode="External" /><Relationship Id="rId38" Type="http://schemas.openxmlformats.org/officeDocument/2006/relationships/hyperlink" Target="https://podminky.urs.cz/item/CS_URS_2021_02/978015341" TargetMode="External" /><Relationship Id="rId39" Type="http://schemas.openxmlformats.org/officeDocument/2006/relationships/hyperlink" Target="https://podminky.urs.cz/item/CS_URS_2021_02/997013212" TargetMode="External" /><Relationship Id="rId40" Type="http://schemas.openxmlformats.org/officeDocument/2006/relationships/hyperlink" Target="https://podminky.urs.cz/item/CS_URS_2021_02/997013219" TargetMode="External" /><Relationship Id="rId41" Type="http://schemas.openxmlformats.org/officeDocument/2006/relationships/hyperlink" Target="https://podminky.urs.cz/item/CS_URS_2021_02/997013501" TargetMode="External" /><Relationship Id="rId42" Type="http://schemas.openxmlformats.org/officeDocument/2006/relationships/hyperlink" Target="https://podminky.urs.cz/item/CS_URS_2021_02/997013509" TargetMode="External" /><Relationship Id="rId43" Type="http://schemas.openxmlformats.org/officeDocument/2006/relationships/hyperlink" Target="https://podminky.urs.cz/item/CS_URS_2021_02/997013631" TargetMode="External" /><Relationship Id="rId44" Type="http://schemas.openxmlformats.org/officeDocument/2006/relationships/hyperlink" Target="https://podminky.urs.cz/item/CS_URS_2021_02/998018002" TargetMode="External" /><Relationship Id="rId45" Type="http://schemas.openxmlformats.org/officeDocument/2006/relationships/hyperlink" Target="https://podminky.urs.cz/item/CS_URS_2021_02/712300841" TargetMode="External" /><Relationship Id="rId46" Type="http://schemas.openxmlformats.org/officeDocument/2006/relationships/hyperlink" Target="https://podminky.urs.cz/item/CS_URS_2021_02/712300845" TargetMode="External" /><Relationship Id="rId47" Type="http://schemas.openxmlformats.org/officeDocument/2006/relationships/hyperlink" Target="https://podminky.urs.cz/item/CS_URS_2021_02/712311101" TargetMode="External" /><Relationship Id="rId48" Type="http://schemas.openxmlformats.org/officeDocument/2006/relationships/hyperlink" Target="https://podminky.urs.cz/item/CS_URS_2021_02/11163150" TargetMode="External" /><Relationship Id="rId49" Type="http://schemas.openxmlformats.org/officeDocument/2006/relationships/hyperlink" Target="https://podminky.urs.cz/item/CS_URS_2021_02/712331111" TargetMode="External" /><Relationship Id="rId50" Type="http://schemas.openxmlformats.org/officeDocument/2006/relationships/hyperlink" Target="https://podminky.urs.cz/item/CS_URS_2021_02/62866281" TargetMode="External" /><Relationship Id="rId51" Type="http://schemas.openxmlformats.org/officeDocument/2006/relationships/hyperlink" Target="https://podminky.urs.cz/item/CS_URS_2021_02/712340833" TargetMode="External" /><Relationship Id="rId52" Type="http://schemas.openxmlformats.org/officeDocument/2006/relationships/hyperlink" Target="https://podminky.urs.cz/item/CS_URS_2021_02/712340834" TargetMode="External" /><Relationship Id="rId53" Type="http://schemas.openxmlformats.org/officeDocument/2006/relationships/hyperlink" Target="https://podminky.urs.cz/item/CS_URS_2021_02/712341559" TargetMode="External" /><Relationship Id="rId54" Type="http://schemas.openxmlformats.org/officeDocument/2006/relationships/hyperlink" Target="https://podminky.urs.cz/item/CS_URS_2021_02/712341559" TargetMode="External" /><Relationship Id="rId55" Type="http://schemas.openxmlformats.org/officeDocument/2006/relationships/hyperlink" Target="https://podminky.urs.cz/item/CS_URS_2021_02/62855010" TargetMode="External" /><Relationship Id="rId56" Type="http://schemas.openxmlformats.org/officeDocument/2006/relationships/hyperlink" Target="https://podminky.urs.cz/item/CS_URS_2021_02/712363352" TargetMode="External" /><Relationship Id="rId57" Type="http://schemas.openxmlformats.org/officeDocument/2006/relationships/hyperlink" Target="https://podminky.urs.cz/item/CS_URS_2021_02/712363353" TargetMode="External" /><Relationship Id="rId58" Type="http://schemas.openxmlformats.org/officeDocument/2006/relationships/hyperlink" Target="https://podminky.urs.cz/item/CS_URS_2021_02/712363354" TargetMode="External" /><Relationship Id="rId59" Type="http://schemas.openxmlformats.org/officeDocument/2006/relationships/hyperlink" Target="https://podminky.urs.cz/item/CS_URS_2021_02/712363359" TargetMode="External" /><Relationship Id="rId60" Type="http://schemas.openxmlformats.org/officeDocument/2006/relationships/hyperlink" Target="https://podminky.urs.cz/item/CS_URS_2021_02/712491171" TargetMode="External" /><Relationship Id="rId61" Type="http://schemas.openxmlformats.org/officeDocument/2006/relationships/hyperlink" Target="https://podminky.urs.cz/item/CS_URS_2021_02/69311081" TargetMode="External" /><Relationship Id="rId62" Type="http://schemas.openxmlformats.org/officeDocument/2006/relationships/hyperlink" Target="https://podminky.urs.cz/item/CS_URS_2021_02/998712202" TargetMode="External" /><Relationship Id="rId63" Type="http://schemas.openxmlformats.org/officeDocument/2006/relationships/hyperlink" Target="https://podminky.urs.cz/item/CS_URS_2021_02/713131143" TargetMode="External" /><Relationship Id="rId64" Type="http://schemas.openxmlformats.org/officeDocument/2006/relationships/hyperlink" Target="https://podminky.urs.cz/item/CS_URS_2021_02/28372305" TargetMode="External" /><Relationship Id="rId65" Type="http://schemas.openxmlformats.org/officeDocument/2006/relationships/hyperlink" Target="https://podminky.urs.cz/item/CS_URS_2021_02/713140864" TargetMode="External" /><Relationship Id="rId66" Type="http://schemas.openxmlformats.org/officeDocument/2006/relationships/hyperlink" Target="https://podminky.urs.cz/item/CS_URS_2021_02/713141136" TargetMode="External" /><Relationship Id="rId67" Type="http://schemas.openxmlformats.org/officeDocument/2006/relationships/hyperlink" Target="https://podminky.urs.cz/item/CS_URS_2021_02/28372317" TargetMode="External" /><Relationship Id="rId68" Type="http://schemas.openxmlformats.org/officeDocument/2006/relationships/hyperlink" Target="https://podminky.urs.cz/item/CS_URS_2021_02/713141212" TargetMode="External" /><Relationship Id="rId69" Type="http://schemas.openxmlformats.org/officeDocument/2006/relationships/hyperlink" Target="https://podminky.urs.cz/item/CS_URS_2021_02/63152005" TargetMode="External" /><Relationship Id="rId70" Type="http://schemas.openxmlformats.org/officeDocument/2006/relationships/hyperlink" Target="https://podminky.urs.cz/item/CS_URS_2021_02/713141336" TargetMode="External" /><Relationship Id="rId71" Type="http://schemas.openxmlformats.org/officeDocument/2006/relationships/hyperlink" Target="https://podminky.urs.cz/item/CS_URS_2021_02/28376141" TargetMode="External" /><Relationship Id="rId72" Type="http://schemas.openxmlformats.org/officeDocument/2006/relationships/hyperlink" Target="https://podminky.urs.cz/item/CS_URS_2021_02/998713202" TargetMode="External" /><Relationship Id="rId73" Type="http://schemas.openxmlformats.org/officeDocument/2006/relationships/hyperlink" Target="https://podminky.urs.cz/item/CS_URS_2021_02/721210824" TargetMode="External" /><Relationship Id="rId74" Type="http://schemas.openxmlformats.org/officeDocument/2006/relationships/hyperlink" Target="https://podminky.urs.cz/item/CS_URS_2021_02/998721202" TargetMode="External" /><Relationship Id="rId75" Type="http://schemas.openxmlformats.org/officeDocument/2006/relationships/hyperlink" Target="https://podminky.urs.cz/item/CS_URS_2021_02/998741202" TargetMode="External" /><Relationship Id="rId76" Type="http://schemas.openxmlformats.org/officeDocument/2006/relationships/hyperlink" Target="https://podminky.urs.cz/item/CS_URS_2021_02/998751201" TargetMode="External" /><Relationship Id="rId77" Type="http://schemas.openxmlformats.org/officeDocument/2006/relationships/hyperlink" Target="https://podminky.urs.cz/item/CS_URS_2021_02/762431220" TargetMode="External" /><Relationship Id="rId78" Type="http://schemas.openxmlformats.org/officeDocument/2006/relationships/hyperlink" Target="https://podminky.urs.cz/item/CS_URS_2021_02/60726278" TargetMode="External" /><Relationship Id="rId79" Type="http://schemas.openxmlformats.org/officeDocument/2006/relationships/hyperlink" Target="https://podminky.urs.cz/item/CS_URS_2021_02/762495000" TargetMode="External" /><Relationship Id="rId80" Type="http://schemas.openxmlformats.org/officeDocument/2006/relationships/hyperlink" Target="https://podminky.urs.cz/item/CS_URS_2021_02/762814812" TargetMode="External" /><Relationship Id="rId81" Type="http://schemas.openxmlformats.org/officeDocument/2006/relationships/hyperlink" Target="https://podminky.urs.cz/item/CS_URS_2021_02/998762202" TargetMode="External" /><Relationship Id="rId82" Type="http://schemas.openxmlformats.org/officeDocument/2006/relationships/hyperlink" Target="https://podminky.urs.cz/item/CS_URS_2021_02/764002841" TargetMode="External" /><Relationship Id="rId83" Type="http://schemas.openxmlformats.org/officeDocument/2006/relationships/hyperlink" Target="https://podminky.urs.cz/item/CS_URS_2021_02/764002871" TargetMode="External" /><Relationship Id="rId84" Type="http://schemas.openxmlformats.org/officeDocument/2006/relationships/hyperlink" Target="https://podminky.urs.cz/item/CS_URS_2021_02/764002881" TargetMode="External" /><Relationship Id="rId85" Type="http://schemas.openxmlformats.org/officeDocument/2006/relationships/hyperlink" Target="https://podminky.urs.cz/item/CS_URS_2021_02/764004801" TargetMode="External" /><Relationship Id="rId86" Type="http://schemas.openxmlformats.org/officeDocument/2006/relationships/hyperlink" Target="https://podminky.urs.cz/item/CS_URS_2021_02/764004861" TargetMode="External" /><Relationship Id="rId87" Type="http://schemas.openxmlformats.org/officeDocument/2006/relationships/hyperlink" Target="https://podminky.urs.cz/item/CS_URS_2021_02/764212664" TargetMode="External" /><Relationship Id="rId88" Type="http://schemas.openxmlformats.org/officeDocument/2006/relationships/hyperlink" Target="https://podminky.urs.cz/item/CS_URS_2021_02/764511601" TargetMode="External" /><Relationship Id="rId89" Type="http://schemas.openxmlformats.org/officeDocument/2006/relationships/hyperlink" Target="https://podminky.urs.cz/item/CS_URS_2021_02/764511641" TargetMode="External" /><Relationship Id="rId90" Type="http://schemas.openxmlformats.org/officeDocument/2006/relationships/hyperlink" Target="https://podminky.urs.cz/item/CS_URS_2021_02/764518621" TargetMode="External" /><Relationship Id="rId91" Type="http://schemas.openxmlformats.org/officeDocument/2006/relationships/hyperlink" Target="https://podminky.urs.cz/item/CS_URS_2021_02/998764202" TargetMode="External" /><Relationship Id="rId92" Type="http://schemas.openxmlformats.org/officeDocument/2006/relationships/hyperlink" Target="https://podminky.urs.cz/item/CS_URS_2021_02/767311850" TargetMode="External" /><Relationship Id="rId93" Type="http://schemas.openxmlformats.org/officeDocument/2006/relationships/hyperlink" Target="https://podminky.urs.cz/item/CS_URS_2021_02/998767202" TargetMode="External" /><Relationship Id="rId94" Type="http://schemas.openxmlformats.org/officeDocument/2006/relationships/hyperlink" Target="https://podminky.urs.cz/item/CS_URS_2021_02/783301401" TargetMode="External" /><Relationship Id="rId95" Type="http://schemas.openxmlformats.org/officeDocument/2006/relationships/hyperlink" Target="https://podminky.urs.cz/item/CS_URS_2021_02/783314203" TargetMode="External" /><Relationship Id="rId96" Type="http://schemas.openxmlformats.org/officeDocument/2006/relationships/hyperlink" Target="https://podminky.urs.cz/item/CS_URS_2021_02/783315101" TargetMode="External" /><Relationship Id="rId97" Type="http://schemas.openxmlformats.org/officeDocument/2006/relationships/hyperlink" Target="https://podminky.urs.cz/item/CS_URS_2021_02/783317101" TargetMode="External" /><Relationship Id="rId98" Type="http://schemas.openxmlformats.org/officeDocument/2006/relationships/hyperlink" Target="https://podminky.urs.cz/item/CS_URS_2021_02/784111003" TargetMode="External" /><Relationship Id="rId99" Type="http://schemas.openxmlformats.org/officeDocument/2006/relationships/hyperlink" Target="https://podminky.urs.cz/item/CS_URS_2021_02/784111033" TargetMode="External" /><Relationship Id="rId100" Type="http://schemas.openxmlformats.org/officeDocument/2006/relationships/hyperlink" Target="https://podminky.urs.cz/item/CS_URS_2021_02/784121003" TargetMode="External" /><Relationship Id="rId101" Type="http://schemas.openxmlformats.org/officeDocument/2006/relationships/hyperlink" Target="https://podminky.urs.cz/item/CS_URS_2021_02/784181103" TargetMode="External" /><Relationship Id="rId102" Type="http://schemas.openxmlformats.org/officeDocument/2006/relationships/hyperlink" Target="https://podminky.urs.cz/item/CS_URS_2021_02/784211103" TargetMode="External" /><Relationship Id="rId10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29</v>
      </c>
      <c r="AK13" s="32" t="s">
        <v>26</v>
      </c>
      <c r="AN13" s="34" t="s">
        <v>30</v>
      </c>
      <c r="AR13" s="22"/>
      <c r="BE13" s="31"/>
      <c r="BS13" s="19" t="s">
        <v>7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31</v>
      </c>
      <c r="AK16" s="32" t="s">
        <v>26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32</v>
      </c>
      <c r="AK17" s="32" t="s">
        <v>28</v>
      </c>
      <c r="AN17" s="27" t="s">
        <v>3</v>
      </c>
      <c r="AR17" s="22"/>
      <c r="BE17" s="31"/>
      <c r="BS17" s="19" t="s">
        <v>33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34</v>
      </c>
      <c r="AK19" s="32" t="s">
        <v>26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22</v>
      </c>
      <c r="AK20" s="32" t="s">
        <v>28</v>
      </c>
      <c r="AN20" s="27" t="s">
        <v>3</v>
      </c>
      <c r="AR20" s="22"/>
      <c r="BE20" s="31"/>
      <c r="BS20" s="19" t="s">
        <v>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47.25" customHeight="1">
      <c r="B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41</v>
      </c>
      <c r="E29" s="3"/>
      <c r="F29" s="32" t="s">
        <v>42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43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44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45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46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025/2021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STAVEBNÍ ÚPRAVY A OPRAVY STŘEŠNÍHO SVĚTLÍKU A VZT NAD KUCHYNÍ HOTELU PRAHA, NJ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27. 10. 2021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>Město Nový Jičín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31</v>
      </c>
      <c r="AJ49" s="38"/>
      <c r="AK49" s="38"/>
      <c r="AL49" s="38"/>
      <c r="AM49" s="65" t="str">
        <f>IF(E17="","",E17)</f>
        <v>ARCHITRÁV</v>
      </c>
      <c r="AN49" s="4"/>
      <c r="AO49" s="4"/>
      <c r="AP49" s="4"/>
      <c r="AQ49" s="38"/>
      <c r="AR49" s="39"/>
      <c r="AS49" s="66" t="s">
        <v>51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29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34</v>
      </c>
      <c r="AJ50" s="38"/>
      <c r="AK50" s="38"/>
      <c r="AL50" s="38"/>
      <c r="AM50" s="65" t="str">
        <f>IF(E20="","",E20)</f>
        <v xml:space="preserve"> 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52</v>
      </c>
      <c r="D52" s="75"/>
      <c r="E52" s="75"/>
      <c r="F52" s="75"/>
      <c r="G52" s="75"/>
      <c r="H52" s="76"/>
      <c r="I52" s="77" t="s">
        <v>53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54</v>
      </c>
      <c r="AH52" s="75"/>
      <c r="AI52" s="75"/>
      <c r="AJ52" s="75"/>
      <c r="AK52" s="75"/>
      <c r="AL52" s="75"/>
      <c r="AM52" s="75"/>
      <c r="AN52" s="77" t="s">
        <v>55</v>
      </c>
      <c r="AO52" s="75"/>
      <c r="AP52" s="75"/>
      <c r="AQ52" s="79" t="s">
        <v>56</v>
      </c>
      <c r="AR52" s="39"/>
      <c r="AS52" s="80" t="s">
        <v>57</v>
      </c>
      <c r="AT52" s="81" t="s">
        <v>58</v>
      </c>
      <c r="AU52" s="81" t="s">
        <v>59</v>
      </c>
      <c r="AV52" s="81" t="s">
        <v>60</v>
      </c>
      <c r="AW52" s="81" t="s">
        <v>61</v>
      </c>
      <c r="AX52" s="81" t="s">
        <v>62</v>
      </c>
      <c r="AY52" s="81" t="s">
        <v>63</v>
      </c>
      <c r="AZ52" s="81" t="s">
        <v>64</v>
      </c>
      <c r="BA52" s="81" t="s">
        <v>65</v>
      </c>
      <c r="BB52" s="81" t="s">
        <v>66</v>
      </c>
      <c r="BC52" s="81" t="s">
        <v>67</v>
      </c>
      <c r="BD52" s="82" t="s">
        <v>68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69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ROUND(SUM(AG55:AG56),2)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ROUND(SUM(AS55:AS56),2)</f>
        <v>0</v>
      </c>
      <c r="AT54" s="93">
        <f>ROUND(SUM(AV54:AW54),2)</f>
        <v>0</v>
      </c>
      <c r="AU54" s="94">
        <f>ROUND(SUM(AU55:AU56),5)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ROUND(SUM(AZ55:AZ56),2)</f>
        <v>0</v>
      </c>
      <c r="BA54" s="93">
        <f>ROUND(SUM(BA55:BA56),2)</f>
        <v>0</v>
      </c>
      <c r="BB54" s="93">
        <f>ROUND(SUM(BB55:BB56),2)</f>
        <v>0</v>
      </c>
      <c r="BC54" s="93">
        <f>ROUND(SUM(BC55:BC56),2)</f>
        <v>0</v>
      </c>
      <c r="BD54" s="95">
        <f>ROUND(SUM(BD55:BD56),2)</f>
        <v>0</v>
      </c>
      <c r="BE54" s="6"/>
      <c r="BS54" s="96" t="s">
        <v>70</v>
      </c>
      <c r="BT54" s="96" t="s">
        <v>71</v>
      </c>
      <c r="BU54" s="97" t="s">
        <v>72</v>
      </c>
      <c r="BV54" s="96" t="s">
        <v>73</v>
      </c>
      <c r="BW54" s="96" t="s">
        <v>5</v>
      </c>
      <c r="BX54" s="96" t="s">
        <v>74</v>
      </c>
      <c r="CL54" s="96" t="s">
        <v>3</v>
      </c>
    </row>
    <row r="55" s="7" customFormat="1" ht="16.5" customHeight="1">
      <c r="A55" s="98" t="s">
        <v>75</v>
      </c>
      <c r="B55" s="99"/>
      <c r="C55" s="100"/>
      <c r="D55" s="101" t="s">
        <v>76</v>
      </c>
      <c r="E55" s="101"/>
      <c r="F55" s="101"/>
      <c r="G55" s="101"/>
      <c r="H55" s="101"/>
      <c r="I55" s="102"/>
      <c r="J55" s="101" t="s">
        <v>77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'01 - Architektonicko-stav...'!J30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78</v>
      </c>
      <c r="AR55" s="99"/>
      <c r="AS55" s="105">
        <v>0</v>
      </c>
      <c r="AT55" s="106">
        <f>ROUND(SUM(AV55:AW55),2)</f>
        <v>0</v>
      </c>
      <c r="AU55" s="107">
        <f>'01 - Architektonicko-stav...'!P97</f>
        <v>0</v>
      </c>
      <c r="AV55" s="106">
        <f>'01 - Architektonicko-stav...'!J33</f>
        <v>0</v>
      </c>
      <c r="AW55" s="106">
        <f>'01 - Architektonicko-stav...'!J34</f>
        <v>0</v>
      </c>
      <c r="AX55" s="106">
        <f>'01 - Architektonicko-stav...'!J35</f>
        <v>0</v>
      </c>
      <c r="AY55" s="106">
        <f>'01 - Architektonicko-stav...'!J36</f>
        <v>0</v>
      </c>
      <c r="AZ55" s="106">
        <f>'01 - Architektonicko-stav...'!F33</f>
        <v>0</v>
      </c>
      <c r="BA55" s="106">
        <f>'01 - Architektonicko-stav...'!F34</f>
        <v>0</v>
      </c>
      <c r="BB55" s="106">
        <f>'01 - Architektonicko-stav...'!F35</f>
        <v>0</v>
      </c>
      <c r="BC55" s="106">
        <f>'01 - Architektonicko-stav...'!F36</f>
        <v>0</v>
      </c>
      <c r="BD55" s="108">
        <f>'01 - Architektonicko-stav...'!F37</f>
        <v>0</v>
      </c>
      <c r="BE55" s="7"/>
      <c r="BT55" s="109" t="s">
        <v>79</v>
      </c>
      <c r="BV55" s="109" t="s">
        <v>73</v>
      </c>
      <c r="BW55" s="109" t="s">
        <v>80</v>
      </c>
      <c r="BX55" s="109" t="s">
        <v>5</v>
      </c>
      <c r="CL55" s="109" t="s">
        <v>3</v>
      </c>
      <c r="CM55" s="109" t="s">
        <v>81</v>
      </c>
    </row>
    <row r="56" s="7" customFormat="1" ht="16.5" customHeight="1">
      <c r="A56" s="98" t="s">
        <v>75</v>
      </c>
      <c r="B56" s="99"/>
      <c r="C56" s="100"/>
      <c r="D56" s="101" t="s">
        <v>82</v>
      </c>
      <c r="E56" s="101"/>
      <c r="F56" s="101"/>
      <c r="G56" s="101"/>
      <c r="H56" s="101"/>
      <c r="I56" s="102"/>
      <c r="J56" s="101" t="s">
        <v>83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3">
        <f>'VRN - Vedlejší rozpočotvé...'!J30</f>
        <v>0</v>
      </c>
      <c r="AH56" s="102"/>
      <c r="AI56" s="102"/>
      <c r="AJ56" s="102"/>
      <c r="AK56" s="102"/>
      <c r="AL56" s="102"/>
      <c r="AM56" s="102"/>
      <c r="AN56" s="103">
        <f>SUM(AG56,AT56)</f>
        <v>0</v>
      </c>
      <c r="AO56" s="102"/>
      <c r="AP56" s="102"/>
      <c r="AQ56" s="104" t="s">
        <v>78</v>
      </c>
      <c r="AR56" s="99"/>
      <c r="AS56" s="110">
        <v>0</v>
      </c>
      <c r="AT56" s="111">
        <f>ROUND(SUM(AV56:AW56),2)</f>
        <v>0</v>
      </c>
      <c r="AU56" s="112">
        <f>'VRN - Vedlejší rozpočotvé...'!P83</f>
        <v>0</v>
      </c>
      <c r="AV56" s="111">
        <f>'VRN - Vedlejší rozpočotvé...'!J33</f>
        <v>0</v>
      </c>
      <c r="AW56" s="111">
        <f>'VRN - Vedlejší rozpočotvé...'!J34</f>
        <v>0</v>
      </c>
      <c r="AX56" s="111">
        <f>'VRN - Vedlejší rozpočotvé...'!J35</f>
        <v>0</v>
      </c>
      <c r="AY56" s="111">
        <f>'VRN - Vedlejší rozpočotvé...'!J36</f>
        <v>0</v>
      </c>
      <c r="AZ56" s="111">
        <f>'VRN - Vedlejší rozpočotvé...'!F33</f>
        <v>0</v>
      </c>
      <c r="BA56" s="111">
        <f>'VRN - Vedlejší rozpočotvé...'!F34</f>
        <v>0</v>
      </c>
      <c r="BB56" s="111">
        <f>'VRN - Vedlejší rozpočotvé...'!F35</f>
        <v>0</v>
      </c>
      <c r="BC56" s="111">
        <f>'VRN - Vedlejší rozpočotvé...'!F36</f>
        <v>0</v>
      </c>
      <c r="BD56" s="113">
        <f>'VRN - Vedlejší rozpočotvé...'!F37</f>
        <v>0</v>
      </c>
      <c r="BE56" s="7"/>
      <c r="BT56" s="109" t="s">
        <v>79</v>
      </c>
      <c r="BV56" s="109" t="s">
        <v>73</v>
      </c>
      <c r="BW56" s="109" t="s">
        <v>84</v>
      </c>
      <c r="BX56" s="109" t="s">
        <v>5</v>
      </c>
      <c r="CL56" s="109" t="s">
        <v>3</v>
      </c>
      <c r="CM56" s="109" t="s">
        <v>81</v>
      </c>
    </row>
    <row r="57" s="2" customFormat="1" ht="30" customHeight="1">
      <c r="A57" s="38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9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39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Architektonicko-stav...'!C2" display="/"/>
    <hyperlink ref="A56" location="'VRN - Vedlejší rozpočot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="1" customFormat="1" ht="24.96" customHeight="1">
      <c r="B4" s="22"/>
      <c r="D4" s="23" t="s">
        <v>85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26.25" customHeight="1">
      <c r="B7" s="22"/>
      <c r="E7" s="115" t="str">
        <f>'Rekapitulace stavby'!K6</f>
        <v>STAVEBNÍ ÚPRAVY A OPRAVY STŘEŠNÍHO SVĚTLÍKU A VZT NAD KUCHYNÍ HOTELU PRAHA, NJ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86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87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27. 10. 2021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37</v>
      </c>
      <c r="E30" s="38"/>
      <c r="F30" s="38"/>
      <c r="G30" s="38"/>
      <c r="H30" s="38"/>
      <c r="I30" s="38"/>
      <c r="J30" s="90">
        <f>ROUND(J97,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39</v>
      </c>
      <c r="G32" s="38"/>
      <c r="H32" s="38"/>
      <c r="I32" s="43" t="s">
        <v>38</v>
      </c>
      <c r="J32" s="43" t="s">
        <v>40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41</v>
      </c>
      <c r="E33" s="32" t="s">
        <v>42</v>
      </c>
      <c r="F33" s="122">
        <f>ROUND((SUM(BE97:BE661)),  2)</f>
        <v>0</v>
      </c>
      <c r="G33" s="38"/>
      <c r="H33" s="38"/>
      <c r="I33" s="123">
        <v>0.20999999999999999</v>
      </c>
      <c r="J33" s="122">
        <f>ROUND(((SUM(BE97:BE661))*I33),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43</v>
      </c>
      <c r="F34" s="122">
        <f>ROUND((SUM(BF97:BF661)),  2)</f>
        <v>0</v>
      </c>
      <c r="G34" s="38"/>
      <c r="H34" s="38"/>
      <c r="I34" s="123">
        <v>0.14999999999999999</v>
      </c>
      <c r="J34" s="122">
        <f>ROUND(((SUM(BF97:BF661))*I34),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44</v>
      </c>
      <c r="F35" s="122">
        <f>ROUND((SUM(BG97:BG661)),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22">
        <f>ROUND((SUM(BH97:BH661)),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22">
        <f>ROUND((SUM(BI97:BI661)),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47</v>
      </c>
      <c r="E39" s="76"/>
      <c r="F39" s="76"/>
      <c r="G39" s="126" t="s">
        <v>48</v>
      </c>
      <c r="H39" s="127" t="s">
        <v>49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88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38"/>
      <c r="D48" s="38"/>
      <c r="E48" s="115" t="str">
        <f>E7</f>
        <v>STAVEBNÍ ÚPRAVY A OPRAVY STŘEŠNÍHO SVĚTLÍKU A VZT NAD KUCHYNÍ HOTELU PRAHA, NJ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86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01 - Architektonicko-stavební řešení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 xml:space="preserve"> </v>
      </c>
      <c r="G52" s="38"/>
      <c r="H52" s="38"/>
      <c r="I52" s="32" t="s">
        <v>23</v>
      </c>
      <c r="J52" s="64" t="str">
        <f>IF(J12="","",J12)</f>
        <v>27. 10. 2021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Město Nový Jičín</v>
      </c>
      <c r="G54" s="38"/>
      <c r="H54" s="38"/>
      <c r="I54" s="32" t="s">
        <v>31</v>
      </c>
      <c r="J54" s="36" t="str">
        <f>E21</f>
        <v>ARCHITRÁV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 xml:space="preserve">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89</v>
      </c>
      <c r="D57" s="124"/>
      <c r="E57" s="124"/>
      <c r="F57" s="124"/>
      <c r="G57" s="124"/>
      <c r="H57" s="124"/>
      <c r="I57" s="124"/>
      <c r="J57" s="131" t="s">
        <v>90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69</v>
      </c>
      <c r="D59" s="38"/>
      <c r="E59" s="38"/>
      <c r="F59" s="38"/>
      <c r="G59" s="38"/>
      <c r="H59" s="38"/>
      <c r="I59" s="38"/>
      <c r="J59" s="90">
        <f>J97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91</v>
      </c>
    </row>
    <row r="60" s="9" customFormat="1" ht="24.96" customHeight="1">
      <c r="A60" s="9"/>
      <c r="B60" s="133"/>
      <c r="C60" s="9"/>
      <c r="D60" s="134" t="s">
        <v>92</v>
      </c>
      <c r="E60" s="135"/>
      <c r="F60" s="135"/>
      <c r="G60" s="135"/>
      <c r="H60" s="135"/>
      <c r="I60" s="135"/>
      <c r="J60" s="136">
        <f>J98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93</v>
      </c>
      <c r="E61" s="139"/>
      <c r="F61" s="139"/>
      <c r="G61" s="139"/>
      <c r="H61" s="139"/>
      <c r="I61" s="139"/>
      <c r="J61" s="140">
        <f>J99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94</v>
      </c>
      <c r="E62" s="139"/>
      <c r="F62" s="139"/>
      <c r="G62" s="139"/>
      <c r="H62" s="139"/>
      <c r="I62" s="139"/>
      <c r="J62" s="140">
        <f>J126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95</v>
      </c>
      <c r="E63" s="139"/>
      <c r="F63" s="139"/>
      <c r="G63" s="139"/>
      <c r="H63" s="139"/>
      <c r="I63" s="139"/>
      <c r="J63" s="140">
        <f>J182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96</v>
      </c>
      <c r="E64" s="139"/>
      <c r="F64" s="139"/>
      <c r="G64" s="139"/>
      <c r="H64" s="139"/>
      <c r="I64" s="139"/>
      <c r="J64" s="140">
        <f>J209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97</v>
      </c>
      <c r="E65" s="139"/>
      <c r="F65" s="139"/>
      <c r="G65" s="139"/>
      <c r="H65" s="139"/>
      <c r="I65" s="139"/>
      <c r="J65" s="140">
        <f>J297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7"/>
      <c r="C66" s="10"/>
      <c r="D66" s="138" t="s">
        <v>98</v>
      </c>
      <c r="E66" s="139"/>
      <c r="F66" s="139"/>
      <c r="G66" s="139"/>
      <c r="H66" s="139"/>
      <c r="I66" s="139"/>
      <c r="J66" s="140">
        <f>J309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33"/>
      <c r="C67" s="9"/>
      <c r="D67" s="134" t="s">
        <v>99</v>
      </c>
      <c r="E67" s="135"/>
      <c r="F67" s="135"/>
      <c r="G67" s="135"/>
      <c r="H67" s="135"/>
      <c r="I67" s="135"/>
      <c r="J67" s="136">
        <f>J312</f>
        <v>0</v>
      </c>
      <c r="K67" s="9"/>
      <c r="L67" s="13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37"/>
      <c r="C68" s="10"/>
      <c r="D68" s="138" t="s">
        <v>100</v>
      </c>
      <c r="E68" s="139"/>
      <c r="F68" s="139"/>
      <c r="G68" s="139"/>
      <c r="H68" s="139"/>
      <c r="I68" s="139"/>
      <c r="J68" s="140">
        <f>J313</f>
        <v>0</v>
      </c>
      <c r="K68" s="10"/>
      <c r="L68" s="13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7"/>
      <c r="C69" s="10"/>
      <c r="D69" s="138" t="s">
        <v>101</v>
      </c>
      <c r="E69" s="139"/>
      <c r="F69" s="139"/>
      <c r="G69" s="139"/>
      <c r="H69" s="139"/>
      <c r="I69" s="139"/>
      <c r="J69" s="140">
        <f>J452</f>
        <v>0</v>
      </c>
      <c r="K69" s="10"/>
      <c r="L69" s="13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7"/>
      <c r="C70" s="10"/>
      <c r="D70" s="138" t="s">
        <v>102</v>
      </c>
      <c r="E70" s="139"/>
      <c r="F70" s="139"/>
      <c r="G70" s="139"/>
      <c r="H70" s="139"/>
      <c r="I70" s="139"/>
      <c r="J70" s="140">
        <f>J503</f>
        <v>0</v>
      </c>
      <c r="K70" s="10"/>
      <c r="L70" s="13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7"/>
      <c r="C71" s="10"/>
      <c r="D71" s="138" t="s">
        <v>103</v>
      </c>
      <c r="E71" s="139"/>
      <c r="F71" s="139"/>
      <c r="G71" s="139"/>
      <c r="H71" s="139"/>
      <c r="I71" s="139"/>
      <c r="J71" s="140">
        <f>J512</f>
        <v>0</v>
      </c>
      <c r="K71" s="10"/>
      <c r="L71" s="13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37"/>
      <c r="C72" s="10"/>
      <c r="D72" s="138" t="s">
        <v>104</v>
      </c>
      <c r="E72" s="139"/>
      <c r="F72" s="139"/>
      <c r="G72" s="139"/>
      <c r="H72" s="139"/>
      <c r="I72" s="139"/>
      <c r="J72" s="140">
        <f>J517</f>
        <v>0</v>
      </c>
      <c r="K72" s="10"/>
      <c r="L72" s="13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37"/>
      <c r="C73" s="10"/>
      <c r="D73" s="138" t="s">
        <v>105</v>
      </c>
      <c r="E73" s="139"/>
      <c r="F73" s="139"/>
      <c r="G73" s="139"/>
      <c r="H73" s="139"/>
      <c r="I73" s="139"/>
      <c r="J73" s="140">
        <f>J521</f>
        <v>0</v>
      </c>
      <c r="K73" s="10"/>
      <c r="L73" s="13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37"/>
      <c r="C74" s="10"/>
      <c r="D74" s="138" t="s">
        <v>106</v>
      </c>
      <c r="E74" s="139"/>
      <c r="F74" s="139"/>
      <c r="G74" s="139"/>
      <c r="H74" s="139"/>
      <c r="I74" s="139"/>
      <c r="J74" s="140">
        <f>J541</f>
        <v>0</v>
      </c>
      <c r="K74" s="10"/>
      <c r="L74" s="13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37"/>
      <c r="C75" s="10"/>
      <c r="D75" s="138" t="s">
        <v>107</v>
      </c>
      <c r="E75" s="139"/>
      <c r="F75" s="139"/>
      <c r="G75" s="139"/>
      <c r="H75" s="139"/>
      <c r="I75" s="139"/>
      <c r="J75" s="140">
        <f>J598</f>
        <v>0</v>
      </c>
      <c r="K75" s="10"/>
      <c r="L75" s="13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37"/>
      <c r="C76" s="10"/>
      <c r="D76" s="138" t="s">
        <v>108</v>
      </c>
      <c r="E76" s="139"/>
      <c r="F76" s="139"/>
      <c r="G76" s="139"/>
      <c r="H76" s="139"/>
      <c r="I76" s="139"/>
      <c r="J76" s="140">
        <f>J610</f>
        <v>0</v>
      </c>
      <c r="K76" s="10"/>
      <c r="L76" s="13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37"/>
      <c r="C77" s="10"/>
      <c r="D77" s="138" t="s">
        <v>109</v>
      </c>
      <c r="E77" s="139"/>
      <c r="F77" s="139"/>
      <c r="G77" s="139"/>
      <c r="H77" s="139"/>
      <c r="I77" s="139"/>
      <c r="J77" s="140">
        <f>J629</f>
        <v>0</v>
      </c>
      <c r="K77" s="10"/>
      <c r="L77" s="13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55"/>
      <c r="C79" s="56"/>
      <c r="D79" s="56"/>
      <c r="E79" s="56"/>
      <c r="F79" s="56"/>
      <c r="G79" s="56"/>
      <c r="H79" s="56"/>
      <c r="I79" s="56"/>
      <c r="J79" s="56"/>
      <c r="K79" s="56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3" s="2" customFormat="1" ht="6.96" customHeight="1">
      <c r="A83" s="38"/>
      <c r="B83" s="57"/>
      <c r="C83" s="58"/>
      <c r="D83" s="58"/>
      <c r="E83" s="58"/>
      <c r="F83" s="58"/>
      <c r="G83" s="58"/>
      <c r="H83" s="58"/>
      <c r="I83" s="58"/>
      <c r="J83" s="58"/>
      <c r="K83" s="5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4.96" customHeight="1">
      <c r="A84" s="38"/>
      <c r="B84" s="39"/>
      <c r="C84" s="23" t="s">
        <v>110</v>
      </c>
      <c r="D84" s="38"/>
      <c r="E84" s="38"/>
      <c r="F84" s="38"/>
      <c r="G84" s="38"/>
      <c r="H84" s="38"/>
      <c r="I84" s="38"/>
      <c r="J84" s="38"/>
      <c r="K84" s="38"/>
      <c r="L84" s="11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17</v>
      </c>
      <c r="D86" s="38"/>
      <c r="E86" s="38"/>
      <c r="F86" s="38"/>
      <c r="G86" s="38"/>
      <c r="H86" s="38"/>
      <c r="I86" s="38"/>
      <c r="J86" s="38"/>
      <c r="K86" s="38"/>
      <c r="L86" s="11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6.25" customHeight="1">
      <c r="A87" s="38"/>
      <c r="B87" s="39"/>
      <c r="C87" s="38"/>
      <c r="D87" s="38"/>
      <c r="E87" s="115" t="str">
        <f>E7</f>
        <v>STAVEBNÍ ÚPRAVY A OPRAVY STŘEŠNÍHO SVĚTLÍKU A VZT NAD KUCHYNÍ HOTELU PRAHA, NJ</v>
      </c>
      <c r="F87" s="32"/>
      <c r="G87" s="32"/>
      <c r="H87" s="32"/>
      <c r="I87" s="38"/>
      <c r="J87" s="38"/>
      <c r="K87" s="38"/>
      <c r="L87" s="11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86</v>
      </c>
      <c r="D88" s="38"/>
      <c r="E88" s="38"/>
      <c r="F88" s="38"/>
      <c r="G88" s="38"/>
      <c r="H88" s="38"/>
      <c r="I88" s="38"/>
      <c r="J88" s="38"/>
      <c r="K88" s="38"/>
      <c r="L88" s="11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2" t="str">
        <f>E9</f>
        <v>01 - Architektonicko-stavební řešení</v>
      </c>
      <c r="F89" s="38"/>
      <c r="G89" s="38"/>
      <c r="H89" s="38"/>
      <c r="I89" s="38"/>
      <c r="J89" s="38"/>
      <c r="K89" s="38"/>
      <c r="L89" s="11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11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38"/>
      <c r="E91" s="38"/>
      <c r="F91" s="27" t="str">
        <f>F12</f>
        <v xml:space="preserve"> </v>
      </c>
      <c r="G91" s="38"/>
      <c r="H91" s="38"/>
      <c r="I91" s="32" t="s">
        <v>23</v>
      </c>
      <c r="J91" s="64" t="str">
        <f>IF(J12="","",J12)</f>
        <v>27. 10. 2021</v>
      </c>
      <c r="K91" s="38"/>
      <c r="L91" s="11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11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38"/>
      <c r="E93" s="38"/>
      <c r="F93" s="27" t="str">
        <f>E15</f>
        <v>Město Nový Jičín</v>
      </c>
      <c r="G93" s="38"/>
      <c r="H93" s="38"/>
      <c r="I93" s="32" t="s">
        <v>31</v>
      </c>
      <c r="J93" s="36" t="str">
        <f>E21</f>
        <v>ARCHITRÁV</v>
      </c>
      <c r="K93" s="38"/>
      <c r="L93" s="11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38"/>
      <c r="E94" s="38"/>
      <c r="F94" s="27" t="str">
        <f>IF(E18="","",E18)</f>
        <v>Vyplň údaj</v>
      </c>
      <c r="G94" s="38"/>
      <c r="H94" s="38"/>
      <c r="I94" s="32" t="s">
        <v>34</v>
      </c>
      <c r="J94" s="36" t="str">
        <f>E24</f>
        <v xml:space="preserve"> </v>
      </c>
      <c r="K94" s="38"/>
      <c r="L94" s="116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116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11" customFormat="1" ht="29.28" customHeight="1">
      <c r="A96" s="141"/>
      <c r="B96" s="142"/>
      <c r="C96" s="143" t="s">
        <v>111</v>
      </c>
      <c r="D96" s="144" t="s">
        <v>56</v>
      </c>
      <c r="E96" s="144" t="s">
        <v>52</v>
      </c>
      <c r="F96" s="144" t="s">
        <v>53</v>
      </c>
      <c r="G96" s="144" t="s">
        <v>112</v>
      </c>
      <c r="H96" s="144" t="s">
        <v>113</v>
      </c>
      <c r="I96" s="144" t="s">
        <v>114</v>
      </c>
      <c r="J96" s="144" t="s">
        <v>90</v>
      </c>
      <c r="K96" s="145" t="s">
        <v>115</v>
      </c>
      <c r="L96" s="146"/>
      <c r="M96" s="80" t="s">
        <v>3</v>
      </c>
      <c r="N96" s="81" t="s">
        <v>41</v>
      </c>
      <c r="O96" s="81" t="s">
        <v>116</v>
      </c>
      <c r="P96" s="81" t="s">
        <v>117</v>
      </c>
      <c r="Q96" s="81" t="s">
        <v>118</v>
      </c>
      <c r="R96" s="81" t="s">
        <v>119</v>
      </c>
      <c r="S96" s="81" t="s">
        <v>120</v>
      </c>
      <c r="T96" s="82" t="s">
        <v>121</v>
      </c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</row>
    <row r="97" s="2" customFormat="1" ht="22.8" customHeight="1">
      <c r="A97" s="38"/>
      <c r="B97" s="39"/>
      <c r="C97" s="87" t="s">
        <v>122</v>
      </c>
      <c r="D97" s="38"/>
      <c r="E97" s="38"/>
      <c r="F97" s="38"/>
      <c r="G97" s="38"/>
      <c r="H97" s="38"/>
      <c r="I97" s="38"/>
      <c r="J97" s="147">
        <f>BK97</f>
        <v>0</v>
      </c>
      <c r="K97" s="38"/>
      <c r="L97" s="39"/>
      <c r="M97" s="83"/>
      <c r="N97" s="68"/>
      <c r="O97" s="84"/>
      <c r="P97" s="148">
        <f>P98+P312</f>
        <v>0</v>
      </c>
      <c r="Q97" s="84"/>
      <c r="R97" s="148">
        <f>R98+R312</f>
        <v>18.00387121</v>
      </c>
      <c r="S97" s="84"/>
      <c r="T97" s="149">
        <f>T98+T312</f>
        <v>33.967737850000006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9" t="s">
        <v>70</v>
      </c>
      <c r="AU97" s="19" t="s">
        <v>91</v>
      </c>
      <c r="BK97" s="150">
        <f>BK98+BK312</f>
        <v>0</v>
      </c>
    </row>
    <row r="98" s="12" customFormat="1" ht="25.92" customHeight="1">
      <c r="A98" s="12"/>
      <c r="B98" s="151"/>
      <c r="C98" s="12"/>
      <c r="D98" s="152" t="s">
        <v>70</v>
      </c>
      <c r="E98" s="153" t="s">
        <v>123</v>
      </c>
      <c r="F98" s="153" t="s">
        <v>124</v>
      </c>
      <c r="G98" s="12"/>
      <c r="H98" s="12"/>
      <c r="I98" s="154"/>
      <c r="J98" s="155">
        <f>BK98</f>
        <v>0</v>
      </c>
      <c r="K98" s="12"/>
      <c r="L98" s="151"/>
      <c r="M98" s="156"/>
      <c r="N98" s="157"/>
      <c r="O98" s="157"/>
      <c r="P98" s="158">
        <f>P99+P126+P182+P209+P297+P309</f>
        <v>0</v>
      </c>
      <c r="Q98" s="157"/>
      <c r="R98" s="158">
        <f>R99+R126+R182+R209+R297+R309</f>
        <v>14.83060513</v>
      </c>
      <c r="S98" s="157"/>
      <c r="T98" s="159">
        <f>T99+T126+T182+T209+T297+T309</f>
        <v>26.017146000000004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52" t="s">
        <v>79</v>
      </c>
      <c r="AT98" s="160" t="s">
        <v>70</v>
      </c>
      <c r="AU98" s="160" t="s">
        <v>71</v>
      </c>
      <c r="AY98" s="152" t="s">
        <v>125</v>
      </c>
      <c r="BK98" s="161">
        <f>BK99+BK126+BK182+BK209+BK297+BK309</f>
        <v>0</v>
      </c>
    </row>
    <row r="99" s="12" customFormat="1" ht="22.8" customHeight="1">
      <c r="A99" s="12"/>
      <c r="B99" s="151"/>
      <c r="C99" s="12"/>
      <c r="D99" s="152" t="s">
        <v>70</v>
      </c>
      <c r="E99" s="162" t="s">
        <v>126</v>
      </c>
      <c r="F99" s="162" t="s">
        <v>127</v>
      </c>
      <c r="G99" s="12"/>
      <c r="H99" s="12"/>
      <c r="I99" s="154"/>
      <c r="J99" s="163">
        <f>BK99</f>
        <v>0</v>
      </c>
      <c r="K99" s="12"/>
      <c r="L99" s="151"/>
      <c r="M99" s="156"/>
      <c r="N99" s="157"/>
      <c r="O99" s="157"/>
      <c r="P99" s="158">
        <f>SUM(P100:P125)</f>
        <v>0</v>
      </c>
      <c r="Q99" s="157"/>
      <c r="R99" s="158">
        <f>SUM(R100:R125)</f>
        <v>0.77309324000000001</v>
      </c>
      <c r="S99" s="157"/>
      <c r="T99" s="159">
        <f>SUM(T100:T125)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52" t="s">
        <v>79</v>
      </c>
      <c r="AT99" s="160" t="s">
        <v>70</v>
      </c>
      <c r="AU99" s="160" t="s">
        <v>79</v>
      </c>
      <c r="AY99" s="152" t="s">
        <v>125</v>
      </c>
      <c r="BK99" s="161">
        <f>SUM(BK100:BK125)</f>
        <v>0</v>
      </c>
    </row>
    <row r="100" s="2" customFormat="1" ht="37.8" customHeight="1">
      <c r="A100" s="38"/>
      <c r="B100" s="164"/>
      <c r="C100" s="165" t="s">
        <v>128</v>
      </c>
      <c r="D100" s="165" t="s">
        <v>129</v>
      </c>
      <c r="E100" s="166" t="s">
        <v>130</v>
      </c>
      <c r="F100" s="167" t="s">
        <v>131</v>
      </c>
      <c r="G100" s="168" t="s">
        <v>132</v>
      </c>
      <c r="H100" s="169">
        <v>0.27000000000000002</v>
      </c>
      <c r="I100" s="170"/>
      <c r="J100" s="171">
        <f>ROUND(I100*H100,2)</f>
        <v>0</v>
      </c>
      <c r="K100" s="167" t="s">
        <v>133</v>
      </c>
      <c r="L100" s="39"/>
      <c r="M100" s="172" t="s">
        <v>3</v>
      </c>
      <c r="N100" s="173" t="s">
        <v>42</v>
      </c>
      <c r="O100" s="72"/>
      <c r="P100" s="174">
        <f>O100*H100</f>
        <v>0</v>
      </c>
      <c r="Q100" s="174">
        <v>1.8775</v>
      </c>
      <c r="R100" s="174">
        <f>Q100*H100</f>
        <v>0.50692500000000007</v>
      </c>
      <c r="S100" s="174">
        <v>0</v>
      </c>
      <c r="T100" s="17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76" t="s">
        <v>134</v>
      </c>
      <c r="AT100" s="176" t="s">
        <v>129</v>
      </c>
      <c r="AU100" s="176" t="s">
        <v>81</v>
      </c>
      <c r="AY100" s="19" t="s">
        <v>125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9" t="s">
        <v>79</v>
      </c>
      <c r="BK100" s="177">
        <f>ROUND(I100*H100,2)</f>
        <v>0</v>
      </c>
      <c r="BL100" s="19" t="s">
        <v>134</v>
      </c>
      <c r="BM100" s="176" t="s">
        <v>135</v>
      </c>
    </row>
    <row r="101" s="2" customFormat="1">
      <c r="A101" s="38"/>
      <c r="B101" s="39"/>
      <c r="C101" s="38"/>
      <c r="D101" s="178" t="s">
        <v>136</v>
      </c>
      <c r="E101" s="38"/>
      <c r="F101" s="179" t="s">
        <v>137</v>
      </c>
      <c r="G101" s="38"/>
      <c r="H101" s="38"/>
      <c r="I101" s="180"/>
      <c r="J101" s="38"/>
      <c r="K101" s="38"/>
      <c r="L101" s="39"/>
      <c r="M101" s="181"/>
      <c r="N101" s="182"/>
      <c r="O101" s="72"/>
      <c r="P101" s="72"/>
      <c r="Q101" s="72"/>
      <c r="R101" s="72"/>
      <c r="S101" s="72"/>
      <c r="T101" s="73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9" t="s">
        <v>136</v>
      </c>
      <c r="AU101" s="19" t="s">
        <v>81</v>
      </c>
    </row>
    <row r="102" s="13" customFormat="1">
      <c r="A102" s="13"/>
      <c r="B102" s="183"/>
      <c r="C102" s="13"/>
      <c r="D102" s="184" t="s">
        <v>138</v>
      </c>
      <c r="E102" s="185" t="s">
        <v>3</v>
      </c>
      <c r="F102" s="186" t="s">
        <v>139</v>
      </c>
      <c r="G102" s="13"/>
      <c r="H102" s="185" t="s">
        <v>3</v>
      </c>
      <c r="I102" s="187"/>
      <c r="J102" s="13"/>
      <c r="K102" s="13"/>
      <c r="L102" s="183"/>
      <c r="M102" s="188"/>
      <c r="N102" s="189"/>
      <c r="O102" s="189"/>
      <c r="P102" s="189"/>
      <c r="Q102" s="189"/>
      <c r="R102" s="189"/>
      <c r="S102" s="189"/>
      <c r="T102" s="19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5" t="s">
        <v>138</v>
      </c>
      <c r="AU102" s="185" t="s">
        <v>81</v>
      </c>
      <c r="AV102" s="13" t="s">
        <v>79</v>
      </c>
      <c r="AW102" s="13" t="s">
        <v>33</v>
      </c>
      <c r="AX102" s="13" t="s">
        <v>71</v>
      </c>
      <c r="AY102" s="185" t="s">
        <v>125</v>
      </c>
    </row>
    <row r="103" s="14" customFormat="1">
      <c r="A103" s="14"/>
      <c r="B103" s="191"/>
      <c r="C103" s="14"/>
      <c r="D103" s="184" t="s">
        <v>138</v>
      </c>
      <c r="E103" s="192" t="s">
        <v>3</v>
      </c>
      <c r="F103" s="193" t="s">
        <v>140</v>
      </c>
      <c r="G103" s="14"/>
      <c r="H103" s="194">
        <v>0.27000000000000002</v>
      </c>
      <c r="I103" s="195"/>
      <c r="J103" s="14"/>
      <c r="K103" s="14"/>
      <c r="L103" s="191"/>
      <c r="M103" s="196"/>
      <c r="N103" s="197"/>
      <c r="O103" s="197"/>
      <c r="P103" s="197"/>
      <c r="Q103" s="197"/>
      <c r="R103" s="197"/>
      <c r="S103" s="197"/>
      <c r="T103" s="19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2" t="s">
        <v>138</v>
      </c>
      <c r="AU103" s="192" t="s">
        <v>81</v>
      </c>
      <c r="AV103" s="14" t="s">
        <v>81</v>
      </c>
      <c r="AW103" s="14" t="s">
        <v>33</v>
      </c>
      <c r="AX103" s="14" t="s">
        <v>71</v>
      </c>
      <c r="AY103" s="192" t="s">
        <v>125</v>
      </c>
    </row>
    <row r="104" s="15" customFormat="1">
      <c r="A104" s="15"/>
      <c r="B104" s="199"/>
      <c r="C104" s="15"/>
      <c r="D104" s="184" t="s">
        <v>138</v>
      </c>
      <c r="E104" s="200" t="s">
        <v>3</v>
      </c>
      <c r="F104" s="201" t="s">
        <v>141</v>
      </c>
      <c r="G104" s="15"/>
      <c r="H104" s="202">
        <v>0.27000000000000002</v>
      </c>
      <c r="I104" s="203"/>
      <c r="J104" s="15"/>
      <c r="K104" s="15"/>
      <c r="L104" s="199"/>
      <c r="M104" s="204"/>
      <c r="N104" s="205"/>
      <c r="O104" s="205"/>
      <c r="P104" s="205"/>
      <c r="Q104" s="205"/>
      <c r="R104" s="205"/>
      <c r="S104" s="205"/>
      <c r="T104" s="20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00" t="s">
        <v>138</v>
      </c>
      <c r="AU104" s="200" t="s">
        <v>81</v>
      </c>
      <c r="AV104" s="15" t="s">
        <v>134</v>
      </c>
      <c r="AW104" s="15" t="s">
        <v>33</v>
      </c>
      <c r="AX104" s="15" t="s">
        <v>79</v>
      </c>
      <c r="AY104" s="200" t="s">
        <v>125</v>
      </c>
    </row>
    <row r="105" s="2" customFormat="1" ht="37.8" customHeight="1">
      <c r="A105" s="38"/>
      <c r="B105" s="164"/>
      <c r="C105" s="165" t="s">
        <v>142</v>
      </c>
      <c r="D105" s="165" t="s">
        <v>129</v>
      </c>
      <c r="E105" s="166" t="s">
        <v>143</v>
      </c>
      <c r="F105" s="167" t="s">
        <v>144</v>
      </c>
      <c r="G105" s="168" t="s">
        <v>145</v>
      </c>
      <c r="H105" s="169">
        <v>0.156</v>
      </c>
      <c r="I105" s="170"/>
      <c r="J105" s="171">
        <f>ROUND(I105*H105,2)</f>
        <v>0</v>
      </c>
      <c r="K105" s="167" t="s">
        <v>133</v>
      </c>
      <c r="L105" s="39"/>
      <c r="M105" s="172" t="s">
        <v>3</v>
      </c>
      <c r="N105" s="173" t="s">
        <v>42</v>
      </c>
      <c r="O105" s="72"/>
      <c r="P105" s="174">
        <f>O105*H105</f>
        <v>0</v>
      </c>
      <c r="Q105" s="174">
        <v>0.019539999999999998</v>
      </c>
      <c r="R105" s="174">
        <f>Q105*H105</f>
        <v>0.0030482399999999998</v>
      </c>
      <c r="S105" s="174">
        <v>0</v>
      </c>
      <c r="T105" s="17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76" t="s">
        <v>134</v>
      </c>
      <c r="AT105" s="176" t="s">
        <v>129</v>
      </c>
      <c r="AU105" s="176" t="s">
        <v>81</v>
      </c>
      <c r="AY105" s="19" t="s">
        <v>125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9" t="s">
        <v>79</v>
      </c>
      <c r="BK105" s="177">
        <f>ROUND(I105*H105,2)</f>
        <v>0</v>
      </c>
      <c r="BL105" s="19" t="s">
        <v>134</v>
      </c>
      <c r="BM105" s="176" t="s">
        <v>146</v>
      </c>
    </row>
    <row r="106" s="2" customFormat="1">
      <c r="A106" s="38"/>
      <c r="B106" s="39"/>
      <c r="C106" s="38"/>
      <c r="D106" s="178" t="s">
        <v>136</v>
      </c>
      <c r="E106" s="38"/>
      <c r="F106" s="179" t="s">
        <v>147</v>
      </c>
      <c r="G106" s="38"/>
      <c r="H106" s="38"/>
      <c r="I106" s="180"/>
      <c r="J106" s="38"/>
      <c r="K106" s="38"/>
      <c r="L106" s="39"/>
      <c r="M106" s="181"/>
      <c r="N106" s="182"/>
      <c r="O106" s="72"/>
      <c r="P106" s="72"/>
      <c r="Q106" s="72"/>
      <c r="R106" s="72"/>
      <c r="S106" s="72"/>
      <c r="T106" s="73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9" t="s">
        <v>136</v>
      </c>
      <c r="AU106" s="19" t="s">
        <v>81</v>
      </c>
    </row>
    <row r="107" s="13" customFormat="1">
      <c r="A107" s="13"/>
      <c r="B107" s="183"/>
      <c r="C107" s="13"/>
      <c r="D107" s="184" t="s">
        <v>138</v>
      </c>
      <c r="E107" s="185" t="s">
        <v>3</v>
      </c>
      <c r="F107" s="186" t="s">
        <v>148</v>
      </c>
      <c r="G107" s="13"/>
      <c r="H107" s="185" t="s">
        <v>3</v>
      </c>
      <c r="I107" s="187"/>
      <c r="J107" s="13"/>
      <c r="K107" s="13"/>
      <c r="L107" s="183"/>
      <c r="M107" s="188"/>
      <c r="N107" s="189"/>
      <c r="O107" s="189"/>
      <c r="P107" s="189"/>
      <c r="Q107" s="189"/>
      <c r="R107" s="189"/>
      <c r="S107" s="189"/>
      <c r="T107" s="19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5" t="s">
        <v>138</v>
      </c>
      <c r="AU107" s="185" t="s">
        <v>81</v>
      </c>
      <c r="AV107" s="13" t="s">
        <v>79</v>
      </c>
      <c r="AW107" s="13" t="s">
        <v>33</v>
      </c>
      <c r="AX107" s="13" t="s">
        <v>71</v>
      </c>
      <c r="AY107" s="185" t="s">
        <v>125</v>
      </c>
    </row>
    <row r="108" s="14" customFormat="1">
      <c r="A108" s="14"/>
      <c r="B108" s="191"/>
      <c r="C108" s="14"/>
      <c r="D108" s="184" t="s">
        <v>138</v>
      </c>
      <c r="E108" s="192" t="s">
        <v>3</v>
      </c>
      <c r="F108" s="193" t="s">
        <v>149</v>
      </c>
      <c r="G108" s="14"/>
      <c r="H108" s="194">
        <v>0.125</v>
      </c>
      <c r="I108" s="195"/>
      <c r="J108" s="14"/>
      <c r="K108" s="14"/>
      <c r="L108" s="191"/>
      <c r="M108" s="196"/>
      <c r="N108" s="197"/>
      <c r="O108" s="197"/>
      <c r="P108" s="197"/>
      <c r="Q108" s="197"/>
      <c r="R108" s="197"/>
      <c r="S108" s="197"/>
      <c r="T108" s="19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2" t="s">
        <v>138</v>
      </c>
      <c r="AU108" s="192" t="s">
        <v>81</v>
      </c>
      <c r="AV108" s="14" t="s">
        <v>81</v>
      </c>
      <c r="AW108" s="14" t="s">
        <v>33</v>
      </c>
      <c r="AX108" s="14" t="s">
        <v>71</v>
      </c>
      <c r="AY108" s="192" t="s">
        <v>125</v>
      </c>
    </row>
    <row r="109" s="13" customFormat="1">
      <c r="A109" s="13"/>
      <c r="B109" s="183"/>
      <c r="C109" s="13"/>
      <c r="D109" s="184" t="s">
        <v>138</v>
      </c>
      <c r="E109" s="185" t="s">
        <v>3</v>
      </c>
      <c r="F109" s="186" t="s">
        <v>150</v>
      </c>
      <c r="G109" s="13"/>
      <c r="H109" s="185" t="s">
        <v>3</v>
      </c>
      <c r="I109" s="187"/>
      <c r="J109" s="13"/>
      <c r="K109" s="13"/>
      <c r="L109" s="183"/>
      <c r="M109" s="188"/>
      <c r="N109" s="189"/>
      <c r="O109" s="189"/>
      <c r="P109" s="189"/>
      <c r="Q109" s="189"/>
      <c r="R109" s="189"/>
      <c r="S109" s="189"/>
      <c r="T109" s="19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5" t="s">
        <v>138</v>
      </c>
      <c r="AU109" s="185" t="s">
        <v>81</v>
      </c>
      <c r="AV109" s="13" t="s">
        <v>79</v>
      </c>
      <c r="AW109" s="13" t="s">
        <v>33</v>
      </c>
      <c r="AX109" s="13" t="s">
        <v>71</v>
      </c>
      <c r="AY109" s="185" t="s">
        <v>125</v>
      </c>
    </row>
    <row r="110" s="14" customFormat="1">
      <c r="A110" s="14"/>
      <c r="B110" s="191"/>
      <c r="C110" s="14"/>
      <c r="D110" s="184" t="s">
        <v>138</v>
      </c>
      <c r="E110" s="192" t="s">
        <v>3</v>
      </c>
      <c r="F110" s="193" t="s">
        <v>151</v>
      </c>
      <c r="G110" s="14"/>
      <c r="H110" s="194">
        <v>0.031</v>
      </c>
      <c r="I110" s="195"/>
      <c r="J110" s="14"/>
      <c r="K110" s="14"/>
      <c r="L110" s="191"/>
      <c r="M110" s="196"/>
      <c r="N110" s="197"/>
      <c r="O110" s="197"/>
      <c r="P110" s="197"/>
      <c r="Q110" s="197"/>
      <c r="R110" s="197"/>
      <c r="S110" s="197"/>
      <c r="T110" s="19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2" t="s">
        <v>138</v>
      </c>
      <c r="AU110" s="192" t="s">
        <v>81</v>
      </c>
      <c r="AV110" s="14" t="s">
        <v>81</v>
      </c>
      <c r="AW110" s="14" t="s">
        <v>33</v>
      </c>
      <c r="AX110" s="14" t="s">
        <v>71</v>
      </c>
      <c r="AY110" s="192" t="s">
        <v>125</v>
      </c>
    </row>
    <row r="111" s="15" customFormat="1">
      <c r="A111" s="15"/>
      <c r="B111" s="199"/>
      <c r="C111" s="15"/>
      <c r="D111" s="184" t="s">
        <v>138</v>
      </c>
      <c r="E111" s="200" t="s">
        <v>3</v>
      </c>
      <c r="F111" s="201" t="s">
        <v>141</v>
      </c>
      <c r="G111" s="15"/>
      <c r="H111" s="202">
        <v>0.156</v>
      </c>
      <c r="I111" s="203"/>
      <c r="J111" s="15"/>
      <c r="K111" s="15"/>
      <c r="L111" s="199"/>
      <c r="M111" s="204"/>
      <c r="N111" s="205"/>
      <c r="O111" s="205"/>
      <c r="P111" s="205"/>
      <c r="Q111" s="205"/>
      <c r="R111" s="205"/>
      <c r="S111" s="205"/>
      <c r="T111" s="20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00" t="s">
        <v>138</v>
      </c>
      <c r="AU111" s="200" t="s">
        <v>81</v>
      </c>
      <c r="AV111" s="15" t="s">
        <v>134</v>
      </c>
      <c r="AW111" s="15" t="s">
        <v>33</v>
      </c>
      <c r="AX111" s="15" t="s">
        <v>79</v>
      </c>
      <c r="AY111" s="200" t="s">
        <v>125</v>
      </c>
    </row>
    <row r="112" s="2" customFormat="1" ht="24.15" customHeight="1">
      <c r="A112" s="38"/>
      <c r="B112" s="164"/>
      <c r="C112" s="207" t="s">
        <v>152</v>
      </c>
      <c r="D112" s="207" t="s">
        <v>153</v>
      </c>
      <c r="E112" s="208" t="s">
        <v>154</v>
      </c>
      <c r="F112" s="209" t="s">
        <v>155</v>
      </c>
      <c r="G112" s="210" t="s">
        <v>145</v>
      </c>
      <c r="H112" s="211">
        <v>0.13800000000000001</v>
      </c>
      <c r="I112" s="212"/>
      <c r="J112" s="213">
        <f>ROUND(I112*H112,2)</f>
        <v>0</v>
      </c>
      <c r="K112" s="209" t="s">
        <v>133</v>
      </c>
      <c r="L112" s="214"/>
      <c r="M112" s="215" t="s">
        <v>3</v>
      </c>
      <c r="N112" s="216" t="s">
        <v>42</v>
      </c>
      <c r="O112" s="72"/>
      <c r="P112" s="174">
        <f>O112*H112</f>
        <v>0</v>
      </c>
      <c r="Q112" s="174">
        <v>1</v>
      </c>
      <c r="R112" s="174">
        <f>Q112*H112</f>
        <v>0.13800000000000001</v>
      </c>
      <c r="S112" s="174">
        <v>0</v>
      </c>
      <c r="T112" s="17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6" t="s">
        <v>156</v>
      </c>
      <c r="AT112" s="176" t="s">
        <v>153</v>
      </c>
      <c r="AU112" s="176" t="s">
        <v>81</v>
      </c>
      <c r="AY112" s="19" t="s">
        <v>125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9" t="s">
        <v>79</v>
      </c>
      <c r="BK112" s="177">
        <f>ROUND(I112*H112,2)</f>
        <v>0</v>
      </c>
      <c r="BL112" s="19" t="s">
        <v>134</v>
      </c>
      <c r="BM112" s="176" t="s">
        <v>157</v>
      </c>
    </row>
    <row r="113" s="2" customFormat="1">
      <c r="A113" s="38"/>
      <c r="B113" s="39"/>
      <c r="C113" s="38"/>
      <c r="D113" s="178" t="s">
        <v>136</v>
      </c>
      <c r="E113" s="38"/>
      <c r="F113" s="179" t="s">
        <v>158</v>
      </c>
      <c r="G113" s="38"/>
      <c r="H113" s="38"/>
      <c r="I113" s="180"/>
      <c r="J113" s="38"/>
      <c r="K113" s="38"/>
      <c r="L113" s="39"/>
      <c r="M113" s="181"/>
      <c r="N113" s="182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136</v>
      </c>
      <c r="AU113" s="19" t="s">
        <v>81</v>
      </c>
    </row>
    <row r="114" s="13" customFormat="1">
      <c r="A114" s="13"/>
      <c r="B114" s="183"/>
      <c r="C114" s="13"/>
      <c r="D114" s="184" t="s">
        <v>138</v>
      </c>
      <c r="E114" s="185" t="s">
        <v>3</v>
      </c>
      <c r="F114" s="186" t="s">
        <v>148</v>
      </c>
      <c r="G114" s="13"/>
      <c r="H114" s="185" t="s">
        <v>3</v>
      </c>
      <c r="I114" s="187"/>
      <c r="J114" s="13"/>
      <c r="K114" s="13"/>
      <c r="L114" s="183"/>
      <c r="M114" s="188"/>
      <c r="N114" s="189"/>
      <c r="O114" s="189"/>
      <c r="P114" s="189"/>
      <c r="Q114" s="189"/>
      <c r="R114" s="189"/>
      <c r="S114" s="189"/>
      <c r="T114" s="19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5" t="s">
        <v>138</v>
      </c>
      <c r="AU114" s="185" t="s">
        <v>81</v>
      </c>
      <c r="AV114" s="13" t="s">
        <v>79</v>
      </c>
      <c r="AW114" s="13" t="s">
        <v>33</v>
      </c>
      <c r="AX114" s="13" t="s">
        <v>71</v>
      </c>
      <c r="AY114" s="185" t="s">
        <v>125</v>
      </c>
    </row>
    <row r="115" s="14" customFormat="1">
      <c r="A115" s="14"/>
      <c r="B115" s="191"/>
      <c r="C115" s="14"/>
      <c r="D115" s="184" t="s">
        <v>138</v>
      </c>
      <c r="E115" s="192" t="s">
        <v>3</v>
      </c>
      <c r="F115" s="193" t="s">
        <v>149</v>
      </c>
      <c r="G115" s="14"/>
      <c r="H115" s="194">
        <v>0.125</v>
      </c>
      <c r="I115" s="195"/>
      <c r="J115" s="14"/>
      <c r="K115" s="14"/>
      <c r="L115" s="191"/>
      <c r="M115" s="196"/>
      <c r="N115" s="197"/>
      <c r="O115" s="197"/>
      <c r="P115" s="197"/>
      <c r="Q115" s="197"/>
      <c r="R115" s="197"/>
      <c r="S115" s="197"/>
      <c r="T115" s="19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92" t="s">
        <v>138</v>
      </c>
      <c r="AU115" s="192" t="s">
        <v>81</v>
      </c>
      <c r="AV115" s="14" t="s">
        <v>81</v>
      </c>
      <c r="AW115" s="14" t="s">
        <v>33</v>
      </c>
      <c r="AX115" s="14" t="s">
        <v>71</v>
      </c>
      <c r="AY115" s="192" t="s">
        <v>125</v>
      </c>
    </row>
    <row r="116" s="15" customFormat="1">
      <c r="A116" s="15"/>
      <c r="B116" s="199"/>
      <c r="C116" s="15"/>
      <c r="D116" s="184" t="s">
        <v>138</v>
      </c>
      <c r="E116" s="200" t="s">
        <v>3</v>
      </c>
      <c r="F116" s="201" t="s">
        <v>141</v>
      </c>
      <c r="G116" s="15"/>
      <c r="H116" s="202">
        <v>0.125</v>
      </c>
      <c r="I116" s="203"/>
      <c r="J116" s="15"/>
      <c r="K116" s="15"/>
      <c r="L116" s="199"/>
      <c r="M116" s="204"/>
      <c r="N116" s="205"/>
      <c r="O116" s="205"/>
      <c r="P116" s="205"/>
      <c r="Q116" s="205"/>
      <c r="R116" s="205"/>
      <c r="S116" s="205"/>
      <c r="T116" s="20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00" t="s">
        <v>138</v>
      </c>
      <c r="AU116" s="200" t="s">
        <v>81</v>
      </c>
      <c r="AV116" s="15" t="s">
        <v>134</v>
      </c>
      <c r="AW116" s="15" t="s">
        <v>33</v>
      </c>
      <c r="AX116" s="15" t="s">
        <v>79</v>
      </c>
      <c r="AY116" s="200" t="s">
        <v>125</v>
      </c>
    </row>
    <row r="117" s="14" customFormat="1">
      <c r="A117" s="14"/>
      <c r="B117" s="191"/>
      <c r="C117" s="14"/>
      <c r="D117" s="184" t="s">
        <v>138</v>
      </c>
      <c r="E117" s="14"/>
      <c r="F117" s="193" t="s">
        <v>159</v>
      </c>
      <c r="G117" s="14"/>
      <c r="H117" s="194">
        <v>0.13800000000000001</v>
      </c>
      <c r="I117" s="195"/>
      <c r="J117" s="14"/>
      <c r="K117" s="14"/>
      <c r="L117" s="191"/>
      <c r="M117" s="196"/>
      <c r="N117" s="197"/>
      <c r="O117" s="197"/>
      <c r="P117" s="197"/>
      <c r="Q117" s="197"/>
      <c r="R117" s="197"/>
      <c r="S117" s="197"/>
      <c r="T117" s="19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92" t="s">
        <v>138</v>
      </c>
      <c r="AU117" s="192" t="s">
        <v>81</v>
      </c>
      <c r="AV117" s="14" t="s">
        <v>81</v>
      </c>
      <c r="AW117" s="14" t="s">
        <v>4</v>
      </c>
      <c r="AX117" s="14" t="s">
        <v>79</v>
      </c>
      <c r="AY117" s="192" t="s">
        <v>125</v>
      </c>
    </row>
    <row r="118" s="2" customFormat="1" ht="21.75" customHeight="1">
      <c r="A118" s="38"/>
      <c r="B118" s="164"/>
      <c r="C118" s="207" t="s">
        <v>160</v>
      </c>
      <c r="D118" s="207" t="s">
        <v>153</v>
      </c>
      <c r="E118" s="208" t="s">
        <v>161</v>
      </c>
      <c r="F118" s="209" t="s">
        <v>162</v>
      </c>
      <c r="G118" s="210" t="s">
        <v>145</v>
      </c>
      <c r="H118" s="211">
        <v>0.034000000000000002</v>
      </c>
      <c r="I118" s="212"/>
      <c r="J118" s="213">
        <f>ROUND(I118*H118,2)</f>
        <v>0</v>
      </c>
      <c r="K118" s="209" t="s">
        <v>133</v>
      </c>
      <c r="L118" s="214"/>
      <c r="M118" s="215" t="s">
        <v>3</v>
      </c>
      <c r="N118" s="216" t="s">
        <v>42</v>
      </c>
      <c r="O118" s="72"/>
      <c r="P118" s="174">
        <f>O118*H118</f>
        <v>0</v>
      </c>
      <c r="Q118" s="174">
        <v>1</v>
      </c>
      <c r="R118" s="174">
        <f>Q118*H118</f>
        <v>0.034000000000000002</v>
      </c>
      <c r="S118" s="174">
        <v>0</v>
      </c>
      <c r="T118" s="17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76" t="s">
        <v>156</v>
      </c>
      <c r="AT118" s="176" t="s">
        <v>153</v>
      </c>
      <c r="AU118" s="176" t="s">
        <v>81</v>
      </c>
      <c r="AY118" s="19" t="s">
        <v>125</v>
      </c>
      <c r="BE118" s="177">
        <f>IF(N118="základní",J118,0)</f>
        <v>0</v>
      </c>
      <c r="BF118" s="177">
        <f>IF(N118="snížená",J118,0)</f>
        <v>0</v>
      </c>
      <c r="BG118" s="177">
        <f>IF(N118="zákl. přenesená",J118,0)</f>
        <v>0</v>
      </c>
      <c r="BH118" s="177">
        <f>IF(N118="sníž. přenesená",J118,0)</f>
        <v>0</v>
      </c>
      <c r="BI118" s="177">
        <f>IF(N118="nulová",J118,0)</f>
        <v>0</v>
      </c>
      <c r="BJ118" s="19" t="s">
        <v>79</v>
      </c>
      <c r="BK118" s="177">
        <f>ROUND(I118*H118,2)</f>
        <v>0</v>
      </c>
      <c r="BL118" s="19" t="s">
        <v>134</v>
      </c>
      <c r="BM118" s="176" t="s">
        <v>163</v>
      </c>
    </row>
    <row r="119" s="2" customFormat="1">
      <c r="A119" s="38"/>
      <c r="B119" s="39"/>
      <c r="C119" s="38"/>
      <c r="D119" s="178" t="s">
        <v>136</v>
      </c>
      <c r="E119" s="38"/>
      <c r="F119" s="179" t="s">
        <v>164</v>
      </c>
      <c r="G119" s="38"/>
      <c r="H119" s="38"/>
      <c r="I119" s="180"/>
      <c r="J119" s="38"/>
      <c r="K119" s="38"/>
      <c r="L119" s="39"/>
      <c r="M119" s="181"/>
      <c r="N119" s="182"/>
      <c r="O119" s="72"/>
      <c r="P119" s="72"/>
      <c r="Q119" s="72"/>
      <c r="R119" s="72"/>
      <c r="S119" s="72"/>
      <c r="T119" s="73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136</v>
      </c>
      <c r="AU119" s="19" t="s">
        <v>81</v>
      </c>
    </row>
    <row r="120" s="13" customFormat="1">
      <c r="A120" s="13"/>
      <c r="B120" s="183"/>
      <c r="C120" s="13"/>
      <c r="D120" s="184" t="s">
        <v>138</v>
      </c>
      <c r="E120" s="185" t="s">
        <v>3</v>
      </c>
      <c r="F120" s="186" t="s">
        <v>150</v>
      </c>
      <c r="G120" s="13"/>
      <c r="H120" s="185" t="s">
        <v>3</v>
      </c>
      <c r="I120" s="187"/>
      <c r="J120" s="13"/>
      <c r="K120" s="13"/>
      <c r="L120" s="183"/>
      <c r="M120" s="188"/>
      <c r="N120" s="189"/>
      <c r="O120" s="189"/>
      <c r="P120" s="189"/>
      <c r="Q120" s="189"/>
      <c r="R120" s="189"/>
      <c r="S120" s="189"/>
      <c r="T120" s="19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5" t="s">
        <v>138</v>
      </c>
      <c r="AU120" s="185" t="s">
        <v>81</v>
      </c>
      <c r="AV120" s="13" t="s">
        <v>79</v>
      </c>
      <c r="AW120" s="13" t="s">
        <v>33</v>
      </c>
      <c r="AX120" s="13" t="s">
        <v>71</v>
      </c>
      <c r="AY120" s="185" t="s">
        <v>125</v>
      </c>
    </row>
    <row r="121" s="14" customFormat="1">
      <c r="A121" s="14"/>
      <c r="B121" s="191"/>
      <c r="C121" s="14"/>
      <c r="D121" s="184" t="s">
        <v>138</v>
      </c>
      <c r="E121" s="192" t="s">
        <v>3</v>
      </c>
      <c r="F121" s="193" t="s">
        <v>151</v>
      </c>
      <c r="G121" s="14"/>
      <c r="H121" s="194">
        <v>0.031</v>
      </c>
      <c r="I121" s="195"/>
      <c r="J121" s="14"/>
      <c r="K121" s="14"/>
      <c r="L121" s="191"/>
      <c r="M121" s="196"/>
      <c r="N121" s="197"/>
      <c r="O121" s="197"/>
      <c r="P121" s="197"/>
      <c r="Q121" s="197"/>
      <c r="R121" s="197"/>
      <c r="S121" s="197"/>
      <c r="T121" s="19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2" t="s">
        <v>138</v>
      </c>
      <c r="AU121" s="192" t="s">
        <v>81</v>
      </c>
      <c r="AV121" s="14" t="s">
        <v>81</v>
      </c>
      <c r="AW121" s="14" t="s">
        <v>33</v>
      </c>
      <c r="AX121" s="14" t="s">
        <v>71</v>
      </c>
      <c r="AY121" s="192" t="s">
        <v>125</v>
      </c>
    </row>
    <row r="122" s="15" customFormat="1">
      <c r="A122" s="15"/>
      <c r="B122" s="199"/>
      <c r="C122" s="15"/>
      <c r="D122" s="184" t="s">
        <v>138</v>
      </c>
      <c r="E122" s="200" t="s">
        <v>3</v>
      </c>
      <c r="F122" s="201" t="s">
        <v>141</v>
      </c>
      <c r="G122" s="15"/>
      <c r="H122" s="202">
        <v>0.031</v>
      </c>
      <c r="I122" s="203"/>
      <c r="J122" s="15"/>
      <c r="K122" s="15"/>
      <c r="L122" s="199"/>
      <c r="M122" s="204"/>
      <c r="N122" s="205"/>
      <c r="O122" s="205"/>
      <c r="P122" s="205"/>
      <c r="Q122" s="205"/>
      <c r="R122" s="205"/>
      <c r="S122" s="205"/>
      <c r="T122" s="20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00" t="s">
        <v>138</v>
      </c>
      <c r="AU122" s="200" t="s">
        <v>81</v>
      </c>
      <c r="AV122" s="15" t="s">
        <v>134</v>
      </c>
      <c r="AW122" s="15" t="s">
        <v>33</v>
      </c>
      <c r="AX122" s="15" t="s">
        <v>79</v>
      </c>
      <c r="AY122" s="200" t="s">
        <v>125</v>
      </c>
    </row>
    <row r="123" s="14" customFormat="1">
      <c r="A123" s="14"/>
      <c r="B123" s="191"/>
      <c r="C123" s="14"/>
      <c r="D123" s="184" t="s">
        <v>138</v>
      </c>
      <c r="E123" s="14"/>
      <c r="F123" s="193" t="s">
        <v>165</v>
      </c>
      <c r="G123" s="14"/>
      <c r="H123" s="194">
        <v>0.034000000000000002</v>
      </c>
      <c r="I123" s="195"/>
      <c r="J123" s="14"/>
      <c r="K123" s="14"/>
      <c r="L123" s="191"/>
      <c r="M123" s="196"/>
      <c r="N123" s="197"/>
      <c r="O123" s="197"/>
      <c r="P123" s="197"/>
      <c r="Q123" s="197"/>
      <c r="R123" s="197"/>
      <c r="S123" s="197"/>
      <c r="T123" s="19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2" t="s">
        <v>138</v>
      </c>
      <c r="AU123" s="192" t="s">
        <v>81</v>
      </c>
      <c r="AV123" s="14" t="s">
        <v>81</v>
      </c>
      <c r="AW123" s="14" t="s">
        <v>4</v>
      </c>
      <c r="AX123" s="14" t="s">
        <v>79</v>
      </c>
      <c r="AY123" s="192" t="s">
        <v>125</v>
      </c>
    </row>
    <row r="124" s="2" customFormat="1" ht="37.8" customHeight="1">
      <c r="A124" s="38"/>
      <c r="B124" s="164"/>
      <c r="C124" s="165" t="s">
        <v>166</v>
      </c>
      <c r="D124" s="165" t="s">
        <v>129</v>
      </c>
      <c r="E124" s="166" t="s">
        <v>167</v>
      </c>
      <c r="F124" s="167" t="s">
        <v>168</v>
      </c>
      <c r="G124" s="168" t="s">
        <v>169</v>
      </c>
      <c r="H124" s="169">
        <v>4</v>
      </c>
      <c r="I124" s="170"/>
      <c r="J124" s="171">
        <f>ROUND(I124*H124,2)</f>
        <v>0</v>
      </c>
      <c r="K124" s="167" t="s">
        <v>133</v>
      </c>
      <c r="L124" s="39"/>
      <c r="M124" s="172" t="s">
        <v>3</v>
      </c>
      <c r="N124" s="173" t="s">
        <v>42</v>
      </c>
      <c r="O124" s="72"/>
      <c r="P124" s="174">
        <f>O124*H124</f>
        <v>0</v>
      </c>
      <c r="Q124" s="174">
        <v>0.022780000000000002</v>
      </c>
      <c r="R124" s="174">
        <f>Q124*H124</f>
        <v>0.091120000000000007</v>
      </c>
      <c r="S124" s="174">
        <v>0</v>
      </c>
      <c r="T124" s="17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76" t="s">
        <v>134</v>
      </c>
      <c r="AT124" s="176" t="s">
        <v>129</v>
      </c>
      <c r="AU124" s="176" t="s">
        <v>81</v>
      </c>
      <c r="AY124" s="19" t="s">
        <v>125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9" t="s">
        <v>79</v>
      </c>
      <c r="BK124" s="177">
        <f>ROUND(I124*H124,2)</f>
        <v>0</v>
      </c>
      <c r="BL124" s="19" t="s">
        <v>134</v>
      </c>
      <c r="BM124" s="176" t="s">
        <v>170</v>
      </c>
    </row>
    <row r="125" s="2" customFormat="1">
      <c r="A125" s="38"/>
      <c r="B125" s="39"/>
      <c r="C125" s="38"/>
      <c r="D125" s="178" t="s">
        <v>136</v>
      </c>
      <c r="E125" s="38"/>
      <c r="F125" s="179" t="s">
        <v>171</v>
      </c>
      <c r="G125" s="38"/>
      <c r="H125" s="38"/>
      <c r="I125" s="180"/>
      <c r="J125" s="38"/>
      <c r="K125" s="38"/>
      <c r="L125" s="39"/>
      <c r="M125" s="181"/>
      <c r="N125" s="182"/>
      <c r="O125" s="72"/>
      <c r="P125" s="72"/>
      <c r="Q125" s="72"/>
      <c r="R125" s="72"/>
      <c r="S125" s="72"/>
      <c r="T125" s="7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136</v>
      </c>
      <c r="AU125" s="19" t="s">
        <v>81</v>
      </c>
    </row>
    <row r="126" s="12" customFormat="1" ht="22.8" customHeight="1">
      <c r="A126" s="12"/>
      <c r="B126" s="151"/>
      <c r="C126" s="12"/>
      <c r="D126" s="152" t="s">
        <v>70</v>
      </c>
      <c r="E126" s="162" t="s">
        <v>172</v>
      </c>
      <c r="F126" s="162" t="s">
        <v>173</v>
      </c>
      <c r="G126" s="12"/>
      <c r="H126" s="12"/>
      <c r="I126" s="154"/>
      <c r="J126" s="163">
        <f>BK126</f>
        <v>0</v>
      </c>
      <c r="K126" s="12"/>
      <c r="L126" s="151"/>
      <c r="M126" s="156"/>
      <c r="N126" s="157"/>
      <c r="O126" s="157"/>
      <c r="P126" s="158">
        <f>SUM(P127:P181)</f>
        <v>0</v>
      </c>
      <c r="Q126" s="157"/>
      <c r="R126" s="158">
        <f>SUM(R127:R181)</f>
        <v>1.2722495300000003</v>
      </c>
      <c r="S126" s="157"/>
      <c r="T126" s="159">
        <f>SUM(T127:T181)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2" t="s">
        <v>79</v>
      </c>
      <c r="AT126" s="160" t="s">
        <v>70</v>
      </c>
      <c r="AU126" s="160" t="s">
        <v>79</v>
      </c>
      <c r="AY126" s="152" t="s">
        <v>125</v>
      </c>
      <c r="BK126" s="161">
        <f>SUM(BK127:BK181)</f>
        <v>0</v>
      </c>
    </row>
    <row r="127" s="2" customFormat="1" ht="37.8" customHeight="1">
      <c r="A127" s="38"/>
      <c r="B127" s="164"/>
      <c r="C127" s="165" t="s">
        <v>79</v>
      </c>
      <c r="D127" s="165" t="s">
        <v>129</v>
      </c>
      <c r="E127" s="166" t="s">
        <v>174</v>
      </c>
      <c r="F127" s="167" t="s">
        <v>175</v>
      </c>
      <c r="G127" s="168" t="s">
        <v>176</v>
      </c>
      <c r="H127" s="169">
        <v>12.032</v>
      </c>
      <c r="I127" s="170"/>
      <c r="J127" s="171">
        <f>ROUND(I127*H127,2)</f>
        <v>0</v>
      </c>
      <c r="K127" s="167" t="s">
        <v>133</v>
      </c>
      <c r="L127" s="39"/>
      <c r="M127" s="172" t="s">
        <v>3</v>
      </c>
      <c r="N127" s="173" t="s">
        <v>42</v>
      </c>
      <c r="O127" s="72"/>
      <c r="P127" s="174">
        <f>O127*H127</f>
        <v>0</v>
      </c>
      <c r="Q127" s="174">
        <v>0.0043800000000000002</v>
      </c>
      <c r="R127" s="174">
        <f>Q127*H127</f>
        <v>0.052700160000000003</v>
      </c>
      <c r="S127" s="174">
        <v>0</v>
      </c>
      <c r="T127" s="17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76" t="s">
        <v>134</v>
      </c>
      <c r="AT127" s="176" t="s">
        <v>129</v>
      </c>
      <c r="AU127" s="176" t="s">
        <v>81</v>
      </c>
      <c r="AY127" s="19" t="s">
        <v>125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9" t="s">
        <v>79</v>
      </c>
      <c r="BK127" s="177">
        <f>ROUND(I127*H127,2)</f>
        <v>0</v>
      </c>
      <c r="BL127" s="19" t="s">
        <v>134</v>
      </c>
      <c r="BM127" s="176" t="s">
        <v>177</v>
      </c>
    </row>
    <row r="128" s="2" customFormat="1">
      <c r="A128" s="38"/>
      <c r="B128" s="39"/>
      <c r="C128" s="38"/>
      <c r="D128" s="178" t="s">
        <v>136</v>
      </c>
      <c r="E128" s="38"/>
      <c r="F128" s="179" t="s">
        <v>178</v>
      </c>
      <c r="G128" s="38"/>
      <c r="H128" s="38"/>
      <c r="I128" s="180"/>
      <c r="J128" s="38"/>
      <c r="K128" s="38"/>
      <c r="L128" s="39"/>
      <c r="M128" s="181"/>
      <c r="N128" s="182"/>
      <c r="O128" s="72"/>
      <c r="P128" s="72"/>
      <c r="Q128" s="72"/>
      <c r="R128" s="72"/>
      <c r="S128" s="72"/>
      <c r="T128" s="7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136</v>
      </c>
      <c r="AU128" s="19" t="s">
        <v>81</v>
      </c>
    </row>
    <row r="129" s="13" customFormat="1">
      <c r="A129" s="13"/>
      <c r="B129" s="183"/>
      <c r="C129" s="13"/>
      <c r="D129" s="184" t="s">
        <v>138</v>
      </c>
      <c r="E129" s="185" t="s">
        <v>3</v>
      </c>
      <c r="F129" s="186" t="s">
        <v>179</v>
      </c>
      <c r="G129" s="13"/>
      <c r="H129" s="185" t="s">
        <v>3</v>
      </c>
      <c r="I129" s="187"/>
      <c r="J129" s="13"/>
      <c r="K129" s="13"/>
      <c r="L129" s="183"/>
      <c r="M129" s="188"/>
      <c r="N129" s="189"/>
      <c r="O129" s="189"/>
      <c r="P129" s="189"/>
      <c r="Q129" s="189"/>
      <c r="R129" s="189"/>
      <c r="S129" s="189"/>
      <c r="T129" s="19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5" t="s">
        <v>138</v>
      </c>
      <c r="AU129" s="185" t="s">
        <v>81</v>
      </c>
      <c r="AV129" s="13" t="s">
        <v>79</v>
      </c>
      <c r="AW129" s="13" t="s">
        <v>33</v>
      </c>
      <c r="AX129" s="13" t="s">
        <v>71</v>
      </c>
      <c r="AY129" s="185" t="s">
        <v>125</v>
      </c>
    </row>
    <row r="130" s="14" customFormat="1">
      <c r="A130" s="14"/>
      <c r="B130" s="191"/>
      <c r="C130" s="14"/>
      <c r="D130" s="184" t="s">
        <v>138</v>
      </c>
      <c r="E130" s="192" t="s">
        <v>3</v>
      </c>
      <c r="F130" s="193" t="s">
        <v>180</v>
      </c>
      <c r="G130" s="14"/>
      <c r="H130" s="194">
        <v>12.032</v>
      </c>
      <c r="I130" s="195"/>
      <c r="J130" s="14"/>
      <c r="K130" s="14"/>
      <c r="L130" s="191"/>
      <c r="M130" s="196"/>
      <c r="N130" s="197"/>
      <c r="O130" s="197"/>
      <c r="P130" s="197"/>
      <c r="Q130" s="197"/>
      <c r="R130" s="197"/>
      <c r="S130" s="197"/>
      <c r="T130" s="19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2" t="s">
        <v>138</v>
      </c>
      <c r="AU130" s="192" t="s">
        <v>81</v>
      </c>
      <c r="AV130" s="14" t="s">
        <v>81</v>
      </c>
      <c r="AW130" s="14" t="s">
        <v>33</v>
      </c>
      <c r="AX130" s="14" t="s">
        <v>71</v>
      </c>
      <c r="AY130" s="192" t="s">
        <v>125</v>
      </c>
    </row>
    <row r="131" s="15" customFormat="1">
      <c r="A131" s="15"/>
      <c r="B131" s="199"/>
      <c r="C131" s="15"/>
      <c r="D131" s="184" t="s">
        <v>138</v>
      </c>
      <c r="E131" s="200" t="s">
        <v>3</v>
      </c>
      <c r="F131" s="201" t="s">
        <v>141</v>
      </c>
      <c r="G131" s="15"/>
      <c r="H131" s="202">
        <v>12.032</v>
      </c>
      <c r="I131" s="203"/>
      <c r="J131" s="15"/>
      <c r="K131" s="15"/>
      <c r="L131" s="199"/>
      <c r="M131" s="204"/>
      <c r="N131" s="205"/>
      <c r="O131" s="205"/>
      <c r="P131" s="205"/>
      <c r="Q131" s="205"/>
      <c r="R131" s="205"/>
      <c r="S131" s="205"/>
      <c r="T131" s="20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00" t="s">
        <v>138</v>
      </c>
      <c r="AU131" s="200" t="s">
        <v>81</v>
      </c>
      <c r="AV131" s="15" t="s">
        <v>134</v>
      </c>
      <c r="AW131" s="15" t="s">
        <v>33</v>
      </c>
      <c r="AX131" s="15" t="s">
        <v>79</v>
      </c>
      <c r="AY131" s="200" t="s">
        <v>125</v>
      </c>
    </row>
    <row r="132" s="2" customFormat="1" ht="24.15" customHeight="1">
      <c r="A132" s="38"/>
      <c r="B132" s="164"/>
      <c r="C132" s="165" t="s">
        <v>81</v>
      </c>
      <c r="D132" s="165" t="s">
        <v>129</v>
      </c>
      <c r="E132" s="166" t="s">
        <v>181</v>
      </c>
      <c r="F132" s="167" t="s">
        <v>182</v>
      </c>
      <c r="G132" s="168" t="s">
        <v>176</v>
      </c>
      <c r="H132" s="169">
        <v>12.032</v>
      </c>
      <c r="I132" s="170"/>
      <c r="J132" s="171">
        <f>ROUND(I132*H132,2)</f>
        <v>0</v>
      </c>
      <c r="K132" s="167" t="s">
        <v>133</v>
      </c>
      <c r="L132" s="39"/>
      <c r="M132" s="172" t="s">
        <v>3</v>
      </c>
      <c r="N132" s="173" t="s">
        <v>42</v>
      </c>
      <c r="O132" s="72"/>
      <c r="P132" s="174">
        <f>O132*H132</f>
        <v>0</v>
      </c>
      <c r="Q132" s="174">
        <v>0.0040000000000000001</v>
      </c>
      <c r="R132" s="174">
        <f>Q132*H132</f>
        <v>0.048128000000000004</v>
      </c>
      <c r="S132" s="174">
        <v>0</v>
      </c>
      <c r="T132" s="17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76" t="s">
        <v>134</v>
      </c>
      <c r="AT132" s="176" t="s">
        <v>129</v>
      </c>
      <c r="AU132" s="176" t="s">
        <v>81</v>
      </c>
      <c r="AY132" s="19" t="s">
        <v>125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9" t="s">
        <v>79</v>
      </c>
      <c r="BK132" s="177">
        <f>ROUND(I132*H132,2)</f>
        <v>0</v>
      </c>
      <c r="BL132" s="19" t="s">
        <v>134</v>
      </c>
      <c r="BM132" s="176" t="s">
        <v>183</v>
      </c>
    </row>
    <row r="133" s="2" customFormat="1">
      <c r="A133" s="38"/>
      <c r="B133" s="39"/>
      <c r="C133" s="38"/>
      <c r="D133" s="178" t="s">
        <v>136</v>
      </c>
      <c r="E133" s="38"/>
      <c r="F133" s="179" t="s">
        <v>184</v>
      </c>
      <c r="G133" s="38"/>
      <c r="H133" s="38"/>
      <c r="I133" s="180"/>
      <c r="J133" s="38"/>
      <c r="K133" s="38"/>
      <c r="L133" s="39"/>
      <c r="M133" s="181"/>
      <c r="N133" s="182"/>
      <c r="O133" s="72"/>
      <c r="P133" s="72"/>
      <c r="Q133" s="72"/>
      <c r="R133" s="72"/>
      <c r="S133" s="72"/>
      <c r="T133" s="7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136</v>
      </c>
      <c r="AU133" s="19" t="s">
        <v>81</v>
      </c>
    </row>
    <row r="134" s="2" customFormat="1" ht="33" customHeight="1">
      <c r="A134" s="38"/>
      <c r="B134" s="164"/>
      <c r="C134" s="165" t="s">
        <v>185</v>
      </c>
      <c r="D134" s="165" t="s">
        <v>129</v>
      </c>
      <c r="E134" s="166" t="s">
        <v>186</v>
      </c>
      <c r="F134" s="167" t="s">
        <v>187</v>
      </c>
      <c r="G134" s="168" t="s">
        <v>169</v>
      </c>
      <c r="H134" s="169">
        <v>4</v>
      </c>
      <c r="I134" s="170"/>
      <c r="J134" s="171">
        <f>ROUND(I134*H134,2)</f>
        <v>0</v>
      </c>
      <c r="K134" s="167" t="s">
        <v>133</v>
      </c>
      <c r="L134" s="39"/>
      <c r="M134" s="172" t="s">
        <v>3</v>
      </c>
      <c r="N134" s="173" t="s">
        <v>42</v>
      </c>
      <c r="O134" s="72"/>
      <c r="P134" s="174">
        <f>O134*H134</f>
        <v>0</v>
      </c>
      <c r="Q134" s="174">
        <v>0.0037599999999999999</v>
      </c>
      <c r="R134" s="174">
        <f>Q134*H134</f>
        <v>0.01504</v>
      </c>
      <c r="S134" s="174">
        <v>0</v>
      </c>
      <c r="T134" s="17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76" t="s">
        <v>134</v>
      </c>
      <c r="AT134" s="176" t="s">
        <v>129</v>
      </c>
      <c r="AU134" s="176" t="s">
        <v>81</v>
      </c>
      <c r="AY134" s="19" t="s">
        <v>125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9" t="s">
        <v>79</v>
      </c>
      <c r="BK134" s="177">
        <f>ROUND(I134*H134,2)</f>
        <v>0</v>
      </c>
      <c r="BL134" s="19" t="s">
        <v>134</v>
      </c>
      <c r="BM134" s="176" t="s">
        <v>188</v>
      </c>
    </row>
    <row r="135" s="2" customFormat="1">
      <c r="A135" s="38"/>
      <c r="B135" s="39"/>
      <c r="C135" s="38"/>
      <c r="D135" s="178" t="s">
        <v>136</v>
      </c>
      <c r="E135" s="38"/>
      <c r="F135" s="179" t="s">
        <v>189</v>
      </c>
      <c r="G135" s="38"/>
      <c r="H135" s="38"/>
      <c r="I135" s="180"/>
      <c r="J135" s="38"/>
      <c r="K135" s="38"/>
      <c r="L135" s="39"/>
      <c r="M135" s="181"/>
      <c r="N135" s="182"/>
      <c r="O135" s="72"/>
      <c r="P135" s="72"/>
      <c r="Q135" s="72"/>
      <c r="R135" s="72"/>
      <c r="S135" s="72"/>
      <c r="T135" s="7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136</v>
      </c>
      <c r="AU135" s="19" t="s">
        <v>81</v>
      </c>
    </row>
    <row r="136" s="13" customFormat="1">
      <c r="A136" s="13"/>
      <c r="B136" s="183"/>
      <c r="C136" s="13"/>
      <c r="D136" s="184" t="s">
        <v>138</v>
      </c>
      <c r="E136" s="185" t="s">
        <v>3</v>
      </c>
      <c r="F136" s="186" t="s">
        <v>190</v>
      </c>
      <c r="G136" s="13"/>
      <c r="H136" s="185" t="s">
        <v>3</v>
      </c>
      <c r="I136" s="187"/>
      <c r="J136" s="13"/>
      <c r="K136" s="13"/>
      <c r="L136" s="183"/>
      <c r="M136" s="188"/>
      <c r="N136" s="189"/>
      <c r="O136" s="189"/>
      <c r="P136" s="189"/>
      <c r="Q136" s="189"/>
      <c r="R136" s="189"/>
      <c r="S136" s="189"/>
      <c r="T136" s="19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5" t="s">
        <v>138</v>
      </c>
      <c r="AU136" s="185" t="s">
        <v>81</v>
      </c>
      <c r="AV136" s="13" t="s">
        <v>79</v>
      </c>
      <c r="AW136" s="13" t="s">
        <v>33</v>
      </c>
      <c r="AX136" s="13" t="s">
        <v>71</v>
      </c>
      <c r="AY136" s="185" t="s">
        <v>125</v>
      </c>
    </row>
    <row r="137" s="14" customFormat="1">
      <c r="A137" s="14"/>
      <c r="B137" s="191"/>
      <c r="C137" s="14"/>
      <c r="D137" s="184" t="s">
        <v>138</v>
      </c>
      <c r="E137" s="192" t="s">
        <v>3</v>
      </c>
      <c r="F137" s="193" t="s">
        <v>191</v>
      </c>
      <c r="G137" s="14"/>
      <c r="H137" s="194">
        <v>2</v>
      </c>
      <c r="I137" s="195"/>
      <c r="J137" s="14"/>
      <c r="K137" s="14"/>
      <c r="L137" s="191"/>
      <c r="M137" s="196"/>
      <c r="N137" s="197"/>
      <c r="O137" s="197"/>
      <c r="P137" s="197"/>
      <c r="Q137" s="197"/>
      <c r="R137" s="197"/>
      <c r="S137" s="197"/>
      <c r="T137" s="19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2" t="s">
        <v>138</v>
      </c>
      <c r="AU137" s="192" t="s">
        <v>81</v>
      </c>
      <c r="AV137" s="14" t="s">
        <v>81</v>
      </c>
      <c r="AW137" s="14" t="s">
        <v>33</v>
      </c>
      <c r="AX137" s="14" t="s">
        <v>71</v>
      </c>
      <c r="AY137" s="192" t="s">
        <v>125</v>
      </c>
    </row>
    <row r="138" s="13" customFormat="1">
      <c r="A138" s="13"/>
      <c r="B138" s="183"/>
      <c r="C138" s="13"/>
      <c r="D138" s="184" t="s">
        <v>138</v>
      </c>
      <c r="E138" s="185" t="s">
        <v>3</v>
      </c>
      <c r="F138" s="186" t="s">
        <v>192</v>
      </c>
      <c r="G138" s="13"/>
      <c r="H138" s="185" t="s">
        <v>3</v>
      </c>
      <c r="I138" s="187"/>
      <c r="J138" s="13"/>
      <c r="K138" s="13"/>
      <c r="L138" s="183"/>
      <c r="M138" s="188"/>
      <c r="N138" s="189"/>
      <c r="O138" s="189"/>
      <c r="P138" s="189"/>
      <c r="Q138" s="189"/>
      <c r="R138" s="189"/>
      <c r="S138" s="189"/>
      <c r="T138" s="19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5" t="s">
        <v>138</v>
      </c>
      <c r="AU138" s="185" t="s">
        <v>81</v>
      </c>
      <c r="AV138" s="13" t="s">
        <v>79</v>
      </c>
      <c r="AW138" s="13" t="s">
        <v>33</v>
      </c>
      <c r="AX138" s="13" t="s">
        <v>71</v>
      </c>
      <c r="AY138" s="185" t="s">
        <v>125</v>
      </c>
    </row>
    <row r="139" s="14" customFormat="1">
      <c r="A139" s="14"/>
      <c r="B139" s="191"/>
      <c r="C139" s="14"/>
      <c r="D139" s="184" t="s">
        <v>138</v>
      </c>
      <c r="E139" s="192" t="s">
        <v>3</v>
      </c>
      <c r="F139" s="193" t="s">
        <v>191</v>
      </c>
      <c r="G139" s="14"/>
      <c r="H139" s="194">
        <v>2</v>
      </c>
      <c r="I139" s="195"/>
      <c r="J139" s="14"/>
      <c r="K139" s="14"/>
      <c r="L139" s="191"/>
      <c r="M139" s="196"/>
      <c r="N139" s="197"/>
      <c r="O139" s="197"/>
      <c r="P139" s="197"/>
      <c r="Q139" s="197"/>
      <c r="R139" s="197"/>
      <c r="S139" s="197"/>
      <c r="T139" s="19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2" t="s">
        <v>138</v>
      </c>
      <c r="AU139" s="192" t="s">
        <v>81</v>
      </c>
      <c r="AV139" s="14" t="s">
        <v>81</v>
      </c>
      <c r="AW139" s="14" t="s">
        <v>33</v>
      </c>
      <c r="AX139" s="14" t="s">
        <v>71</v>
      </c>
      <c r="AY139" s="192" t="s">
        <v>125</v>
      </c>
    </row>
    <row r="140" s="15" customFormat="1">
      <c r="A140" s="15"/>
      <c r="B140" s="199"/>
      <c r="C140" s="15"/>
      <c r="D140" s="184" t="s">
        <v>138</v>
      </c>
      <c r="E140" s="200" t="s">
        <v>3</v>
      </c>
      <c r="F140" s="201" t="s">
        <v>141</v>
      </c>
      <c r="G140" s="15"/>
      <c r="H140" s="202">
        <v>4</v>
      </c>
      <c r="I140" s="203"/>
      <c r="J140" s="15"/>
      <c r="K140" s="15"/>
      <c r="L140" s="199"/>
      <c r="M140" s="204"/>
      <c r="N140" s="205"/>
      <c r="O140" s="205"/>
      <c r="P140" s="205"/>
      <c r="Q140" s="205"/>
      <c r="R140" s="205"/>
      <c r="S140" s="205"/>
      <c r="T140" s="20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0" t="s">
        <v>138</v>
      </c>
      <c r="AU140" s="200" t="s">
        <v>81</v>
      </c>
      <c r="AV140" s="15" t="s">
        <v>134</v>
      </c>
      <c r="AW140" s="15" t="s">
        <v>33</v>
      </c>
      <c r="AX140" s="15" t="s">
        <v>79</v>
      </c>
      <c r="AY140" s="200" t="s">
        <v>125</v>
      </c>
    </row>
    <row r="141" s="2" customFormat="1" ht="37.8" customHeight="1">
      <c r="A141" s="38"/>
      <c r="B141" s="164"/>
      <c r="C141" s="165" t="s">
        <v>193</v>
      </c>
      <c r="D141" s="165" t="s">
        <v>129</v>
      </c>
      <c r="E141" s="166" t="s">
        <v>194</v>
      </c>
      <c r="F141" s="167" t="s">
        <v>195</v>
      </c>
      <c r="G141" s="168" t="s">
        <v>169</v>
      </c>
      <c r="H141" s="169">
        <v>16</v>
      </c>
      <c r="I141" s="170"/>
      <c r="J141" s="171">
        <f>ROUND(I141*H141,2)</f>
        <v>0</v>
      </c>
      <c r="K141" s="167" t="s">
        <v>133</v>
      </c>
      <c r="L141" s="39"/>
      <c r="M141" s="172" t="s">
        <v>3</v>
      </c>
      <c r="N141" s="173" t="s">
        <v>42</v>
      </c>
      <c r="O141" s="72"/>
      <c r="P141" s="174">
        <f>O141*H141</f>
        <v>0</v>
      </c>
      <c r="Q141" s="174">
        <v>0.010200000000000001</v>
      </c>
      <c r="R141" s="174">
        <f>Q141*H141</f>
        <v>0.16320000000000001</v>
      </c>
      <c r="S141" s="174">
        <v>0</v>
      </c>
      <c r="T141" s="17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76" t="s">
        <v>134</v>
      </c>
      <c r="AT141" s="176" t="s">
        <v>129</v>
      </c>
      <c r="AU141" s="176" t="s">
        <v>81</v>
      </c>
      <c r="AY141" s="19" t="s">
        <v>125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9" t="s">
        <v>79</v>
      </c>
      <c r="BK141" s="177">
        <f>ROUND(I141*H141,2)</f>
        <v>0</v>
      </c>
      <c r="BL141" s="19" t="s">
        <v>134</v>
      </c>
      <c r="BM141" s="176" t="s">
        <v>196</v>
      </c>
    </row>
    <row r="142" s="2" customFormat="1">
      <c r="A142" s="38"/>
      <c r="B142" s="39"/>
      <c r="C142" s="38"/>
      <c r="D142" s="178" t="s">
        <v>136</v>
      </c>
      <c r="E142" s="38"/>
      <c r="F142" s="179" t="s">
        <v>197</v>
      </c>
      <c r="G142" s="38"/>
      <c r="H142" s="38"/>
      <c r="I142" s="180"/>
      <c r="J142" s="38"/>
      <c r="K142" s="38"/>
      <c r="L142" s="39"/>
      <c r="M142" s="181"/>
      <c r="N142" s="182"/>
      <c r="O142" s="72"/>
      <c r="P142" s="72"/>
      <c r="Q142" s="72"/>
      <c r="R142" s="72"/>
      <c r="S142" s="72"/>
      <c r="T142" s="7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136</v>
      </c>
      <c r="AU142" s="19" t="s">
        <v>81</v>
      </c>
    </row>
    <row r="143" s="13" customFormat="1">
      <c r="A143" s="13"/>
      <c r="B143" s="183"/>
      <c r="C143" s="13"/>
      <c r="D143" s="184" t="s">
        <v>138</v>
      </c>
      <c r="E143" s="185" t="s">
        <v>3</v>
      </c>
      <c r="F143" s="186" t="s">
        <v>198</v>
      </c>
      <c r="G143" s="13"/>
      <c r="H143" s="185" t="s">
        <v>3</v>
      </c>
      <c r="I143" s="187"/>
      <c r="J143" s="13"/>
      <c r="K143" s="13"/>
      <c r="L143" s="183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5" t="s">
        <v>138</v>
      </c>
      <c r="AU143" s="185" t="s">
        <v>81</v>
      </c>
      <c r="AV143" s="13" t="s">
        <v>79</v>
      </c>
      <c r="AW143" s="13" t="s">
        <v>33</v>
      </c>
      <c r="AX143" s="13" t="s">
        <v>71</v>
      </c>
      <c r="AY143" s="185" t="s">
        <v>125</v>
      </c>
    </row>
    <row r="144" s="14" customFormat="1">
      <c r="A144" s="14"/>
      <c r="B144" s="191"/>
      <c r="C144" s="14"/>
      <c r="D144" s="184" t="s">
        <v>138</v>
      </c>
      <c r="E144" s="192" t="s">
        <v>3</v>
      </c>
      <c r="F144" s="193" t="s">
        <v>191</v>
      </c>
      <c r="G144" s="14"/>
      <c r="H144" s="194">
        <v>2</v>
      </c>
      <c r="I144" s="195"/>
      <c r="J144" s="14"/>
      <c r="K144" s="14"/>
      <c r="L144" s="191"/>
      <c r="M144" s="196"/>
      <c r="N144" s="197"/>
      <c r="O144" s="197"/>
      <c r="P144" s="197"/>
      <c r="Q144" s="197"/>
      <c r="R144" s="197"/>
      <c r="S144" s="197"/>
      <c r="T144" s="19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2" t="s">
        <v>138</v>
      </c>
      <c r="AU144" s="192" t="s">
        <v>81</v>
      </c>
      <c r="AV144" s="14" t="s">
        <v>81</v>
      </c>
      <c r="AW144" s="14" t="s">
        <v>33</v>
      </c>
      <c r="AX144" s="14" t="s">
        <v>71</v>
      </c>
      <c r="AY144" s="192" t="s">
        <v>125</v>
      </c>
    </row>
    <row r="145" s="13" customFormat="1">
      <c r="A145" s="13"/>
      <c r="B145" s="183"/>
      <c r="C145" s="13"/>
      <c r="D145" s="184" t="s">
        <v>138</v>
      </c>
      <c r="E145" s="185" t="s">
        <v>3</v>
      </c>
      <c r="F145" s="186" t="s">
        <v>199</v>
      </c>
      <c r="G145" s="13"/>
      <c r="H145" s="185" t="s">
        <v>3</v>
      </c>
      <c r="I145" s="187"/>
      <c r="J145" s="13"/>
      <c r="K145" s="13"/>
      <c r="L145" s="183"/>
      <c r="M145" s="188"/>
      <c r="N145" s="189"/>
      <c r="O145" s="189"/>
      <c r="P145" s="189"/>
      <c r="Q145" s="189"/>
      <c r="R145" s="189"/>
      <c r="S145" s="189"/>
      <c r="T145" s="19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5" t="s">
        <v>138</v>
      </c>
      <c r="AU145" s="185" t="s">
        <v>81</v>
      </c>
      <c r="AV145" s="13" t="s">
        <v>79</v>
      </c>
      <c r="AW145" s="13" t="s">
        <v>33</v>
      </c>
      <c r="AX145" s="13" t="s">
        <v>71</v>
      </c>
      <c r="AY145" s="185" t="s">
        <v>125</v>
      </c>
    </row>
    <row r="146" s="14" customFormat="1">
      <c r="A146" s="14"/>
      <c r="B146" s="191"/>
      <c r="C146" s="14"/>
      <c r="D146" s="184" t="s">
        <v>138</v>
      </c>
      <c r="E146" s="192" t="s">
        <v>3</v>
      </c>
      <c r="F146" s="193" t="s">
        <v>191</v>
      </c>
      <c r="G146" s="14"/>
      <c r="H146" s="194">
        <v>2</v>
      </c>
      <c r="I146" s="195"/>
      <c r="J146" s="14"/>
      <c r="K146" s="14"/>
      <c r="L146" s="191"/>
      <c r="M146" s="196"/>
      <c r="N146" s="197"/>
      <c r="O146" s="197"/>
      <c r="P146" s="197"/>
      <c r="Q146" s="197"/>
      <c r="R146" s="197"/>
      <c r="S146" s="197"/>
      <c r="T146" s="19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2" t="s">
        <v>138</v>
      </c>
      <c r="AU146" s="192" t="s">
        <v>81</v>
      </c>
      <c r="AV146" s="14" t="s">
        <v>81</v>
      </c>
      <c r="AW146" s="14" t="s">
        <v>33</v>
      </c>
      <c r="AX146" s="14" t="s">
        <v>71</v>
      </c>
      <c r="AY146" s="192" t="s">
        <v>125</v>
      </c>
    </row>
    <row r="147" s="13" customFormat="1">
      <c r="A147" s="13"/>
      <c r="B147" s="183"/>
      <c r="C147" s="13"/>
      <c r="D147" s="184" t="s">
        <v>138</v>
      </c>
      <c r="E147" s="185" t="s">
        <v>3</v>
      </c>
      <c r="F147" s="186" t="s">
        <v>200</v>
      </c>
      <c r="G147" s="13"/>
      <c r="H147" s="185" t="s">
        <v>3</v>
      </c>
      <c r="I147" s="187"/>
      <c r="J147" s="13"/>
      <c r="K147" s="13"/>
      <c r="L147" s="183"/>
      <c r="M147" s="188"/>
      <c r="N147" s="189"/>
      <c r="O147" s="189"/>
      <c r="P147" s="189"/>
      <c r="Q147" s="189"/>
      <c r="R147" s="189"/>
      <c r="S147" s="189"/>
      <c r="T147" s="19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5" t="s">
        <v>138</v>
      </c>
      <c r="AU147" s="185" t="s">
        <v>81</v>
      </c>
      <c r="AV147" s="13" t="s">
        <v>79</v>
      </c>
      <c r="AW147" s="13" t="s">
        <v>33</v>
      </c>
      <c r="AX147" s="13" t="s">
        <v>71</v>
      </c>
      <c r="AY147" s="185" t="s">
        <v>125</v>
      </c>
    </row>
    <row r="148" s="14" customFormat="1">
      <c r="A148" s="14"/>
      <c r="B148" s="191"/>
      <c r="C148" s="14"/>
      <c r="D148" s="184" t="s">
        <v>138</v>
      </c>
      <c r="E148" s="192" t="s">
        <v>3</v>
      </c>
      <c r="F148" s="193" t="s">
        <v>191</v>
      </c>
      <c r="G148" s="14"/>
      <c r="H148" s="194">
        <v>2</v>
      </c>
      <c r="I148" s="195"/>
      <c r="J148" s="14"/>
      <c r="K148" s="14"/>
      <c r="L148" s="191"/>
      <c r="M148" s="196"/>
      <c r="N148" s="197"/>
      <c r="O148" s="197"/>
      <c r="P148" s="197"/>
      <c r="Q148" s="197"/>
      <c r="R148" s="197"/>
      <c r="S148" s="197"/>
      <c r="T148" s="19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2" t="s">
        <v>138</v>
      </c>
      <c r="AU148" s="192" t="s">
        <v>81</v>
      </c>
      <c r="AV148" s="14" t="s">
        <v>81</v>
      </c>
      <c r="AW148" s="14" t="s">
        <v>33</v>
      </c>
      <c r="AX148" s="14" t="s">
        <v>71</v>
      </c>
      <c r="AY148" s="192" t="s">
        <v>125</v>
      </c>
    </row>
    <row r="149" s="13" customFormat="1">
      <c r="A149" s="13"/>
      <c r="B149" s="183"/>
      <c r="C149" s="13"/>
      <c r="D149" s="184" t="s">
        <v>138</v>
      </c>
      <c r="E149" s="185" t="s">
        <v>3</v>
      </c>
      <c r="F149" s="186" t="s">
        <v>201</v>
      </c>
      <c r="G149" s="13"/>
      <c r="H149" s="185" t="s">
        <v>3</v>
      </c>
      <c r="I149" s="187"/>
      <c r="J149" s="13"/>
      <c r="K149" s="13"/>
      <c r="L149" s="183"/>
      <c r="M149" s="188"/>
      <c r="N149" s="189"/>
      <c r="O149" s="189"/>
      <c r="P149" s="189"/>
      <c r="Q149" s="189"/>
      <c r="R149" s="189"/>
      <c r="S149" s="189"/>
      <c r="T149" s="19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5" t="s">
        <v>138</v>
      </c>
      <c r="AU149" s="185" t="s">
        <v>81</v>
      </c>
      <c r="AV149" s="13" t="s">
        <v>79</v>
      </c>
      <c r="AW149" s="13" t="s">
        <v>33</v>
      </c>
      <c r="AX149" s="13" t="s">
        <v>71</v>
      </c>
      <c r="AY149" s="185" t="s">
        <v>125</v>
      </c>
    </row>
    <row r="150" s="14" customFormat="1">
      <c r="A150" s="14"/>
      <c r="B150" s="191"/>
      <c r="C150" s="14"/>
      <c r="D150" s="184" t="s">
        <v>138</v>
      </c>
      <c r="E150" s="192" t="s">
        <v>3</v>
      </c>
      <c r="F150" s="193" t="s">
        <v>191</v>
      </c>
      <c r="G150" s="14"/>
      <c r="H150" s="194">
        <v>2</v>
      </c>
      <c r="I150" s="195"/>
      <c r="J150" s="14"/>
      <c r="K150" s="14"/>
      <c r="L150" s="191"/>
      <c r="M150" s="196"/>
      <c r="N150" s="197"/>
      <c r="O150" s="197"/>
      <c r="P150" s="197"/>
      <c r="Q150" s="197"/>
      <c r="R150" s="197"/>
      <c r="S150" s="197"/>
      <c r="T150" s="19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2" t="s">
        <v>138</v>
      </c>
      <c r="AU150" s="192" t="s">
        <v>81</v>
      </c>
      <c r="AV150" s="14" t="s">
        <v>81</v>
      </c>
      <c r="AW150" s="14" t="s">
        <v>33</v>
      </c>
      <c r="AX150" s="14" t="s">
        <v>71</v>
      </c>
      <c r="AY150" s="192" t="s">
        <v>125</v>
      </c>
    </row>
    <row r="151" s="13" customFormat="1">
      <c r="A151" s="13"/>
      <c r="B151" s="183"/>
      <c r="C151" s="13"/>
      <c r="D151" s="184" t="s">
        <v>138</v>
      </c>
      <c r="E151" s="185" t="s">
        <v>3</v>
      </c>
      <c r="F151" s="186" t="s">
        <v>202</v>
      </c>
      <c r="G151" s="13"/>
      <c r="H151" s="185" t="s">
        <v>3</v>
      </c>
      <c r="I151" s="187"/>
      <c r="J151" s="13"/>
      <c r="K151" s="13"/>
      <c r="L151" s="183"/>
      <c r="M151" s="188"/>
      <c r="N151" s="189"/>
      <c r="O151" s="189"/>
      <c r="P151" s="189"/>
      <c r="Q151" s="189"/>
      <c r="R151" s="189"/>
      <c r="S151" s="189"/>
      <c r="T151" s="19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5" t="s">
        <v>138</v>
      </c>
      <c r="AU151" s="185" t="s">
        <v>81</v>
      </c>
      <c r="AV151" s="13" t="s">
        <v>79</v>
      </c>
      <c r="AW151" s="13" t="s">
        <v>33</v>
      </c>
      <c r="AX151" s="13" t="s">
        <v>71</v>
      </c>
      <c r="AY151" s="185" t="s">
        <v>125</v>
      </c>
    </row>
    <row r="152" s="14" customFormat="1">
      <c r="A152" s="14"/>
      <c r="B152" s="191"/>
      <c r="C152" s="14"/>
      <c r="D152" s="184" t="s">
        <v>138</v>
      </c>
      <c r="E152" s="192" t="s">
        <v>3</v>
      </c>
      <c r="F152" s="193" t="s">
        <v>134</v>
      </c>
      <c r="G152" s="14"/>
      <c r="H152" s="194">
        <v>4</v>
      </c>
      <c r="I152" s="195"/>
      <c r="J152" s="14"/>
      <c r="K152" s="14"/>
      <c r="L152" s="191"/>
      <c r="M152" s="196"/>
      <c r="N152" s="197"/>
      <c r="O152" s="197"/>
      <c r="P152" s="197"/>
      <c r="Q152" s="197"/>
      <c r="R152" s="197"/>
      <c r="S152" s="197"/>
      <c r="T152" s="19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2" t="s">
        <v>138</v>
      </c>
      <c r="AU152" s="192" t="s">
        <v>81</v>
      </c>
      <c r="AV152" s="14" t="s">
        <v>81</v>
      </c>
      <c r="AW152" s="14" t="s">
        <v>33</v>
      </c>
      <c r="AX152" s="14" t="s">
        <v>71</v>
      </c>
      <c r="AY152" s="192" t="s">
        <v>125</v>
      </c>
    </row>
    <row r="153" s="13" customFormat="1">
      <c r="A153" s="13"/>
      <c r="B153" s="183"/>
      <c r="C153" s="13"/>
      <c r="D153" s="184" t="s">
        <v>138</v>
      </c>
      <c r="E153" s="185" t="s">
        <v>3</v>
      </c>
      <c r="F153" s="186" t="s">
        <v>203</v>
      </c>
      <c r="G153" s="13"/>
      <c r="H153" s="185" t="s">
        <v>3</v>
      </c>
      <c r="I153" s="187"/>
      <c r="J153" s="13"/>
      <c r="K153" s="13"/>
      <c r="L153" s="183"/>
      <c r="M153" s="188"/>
      <c r="N153" s="189"/>
      <c r="O153" s="189"/>
      <c r="P153" s="189"/>
      <c r="Q153" s="189"/>
      <c r="R153" s="189"/>
      <c r="S153" s="189"/>
      <c r="T153" s="19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5" t="s">
        <v>138</v>
      </c>
      <c r="AU153" s="185" t="s">
        <v>81</v>
      </c>
      <c r="AV153" s="13" t="s">
        <v>79</v>
      </c>
      <c r="AW153" s="13" t="s">
        <v>33</v>
      </c>
      <c r="AX153" s="13" t="s">
        <v>71</v>
      </c>
      <c r="AY153" s="185" t="s">
        <v>125</v>
      </c>
    </row>
    <row r="154" s="14" customFormat="1">
      <c r="A154" s="14"/>
      <c r="B154" s="191"/>
      <c r="C154" s="14"/>
      <c r="D154" s="184" t="s">
        <v>138</v>
      </c>
      <c r="E154" s="192" t="s">
        <v>3</v>
      </c>
      <c r="F154" s="193" t="s">
        <v>134</v>
      </c>
      <c r="G154" s="14"/>
      <c r="H154" s="194">
        <v>4</v>
      </c>
      <c r="I154" s="195"/>
      <c r="J154" s="14"/>
      <c r="K154" s="14"/>
      <c r="L154" s="191"/>
      <c r="M154" s="196"/>
      <c r="N154" s="197"/>
      <c r="O154" s="197"/>
      <c r="P154" s="197"/>
      <c r="Q154" s="197"/>
      <c r="R154" s="197"/>
      <c r="S154" s="197"/>
      <c r="T154" s="19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2" t="s">
        <v>138</v>
      </c>
      <c r="AU154" s="192" t="s">
        <v>81</v>
      </c>
      <c r="AV154" s="14" t="s">
        <v>81</v>
      </c>
      <c r="AW154" s="14" t="s">
        <v>33</v>
      </c>
      <c r="AX154" s="14" t="s">
        <v>71</v>
      </c>
      <c r="AY154" s="192" t="s">
        <v>125</v>
      </c>
    </row>
    <row r="155" s="15" customFormat="1">
      <c r="A155" s="15"/>
      <c r="B155" s="199"/>
      <c r="C155" s="15"/>
      <c r="D155" s="184" t="s">
        <v>138</v>
      </c>
      <c r="E155" s="200" t="s">
        <v>3</v>
      </c>
      <c r="F155" s="201" t="s">
        <v>141</v>
      </c>
      <c r="G155" s="15"/>
      <c r="H155" s="202">
        <v>16</v>
      </c>
      <c r="I155" s="203"/>
      <c r="J155" s="15"/>
      <c r="K155" s="15"/>
      <c r="L155" s="199"/>
      <c r="M155" s="204"/>
      <c r="N155" s="205"/>
      <c r="O155" s="205"/>
      <c r="P155" s="205"/>
      <c r="Q155" s="205"/>
      <c r="R155" s="205"/>
      <c r="S155" s="205"/>
      <c r="T155" s="20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00" t="s">
        <v>138</v>
      </c>
      <c r="AU155" s="200" t="s">
        <v>81</v>
      </c>
      <c r="AV155" s="15" t="s">
        <v>134</v>
      </c>
      <c r="AW155" s="15" t="s">
        <v>33</v>
      </c>
      <c r="AX155" s="15" t="s">
        <v>79</v>
      </c>
      <c r="AY155" s="200" t="s">
        <v>125</v>
      </c>
    </row>
    <row r="156" s="2" customFormat="1" ht="37.8" customHeight="1">
      <c r="A156" s="38"/>
      <c r="B156" s="164"/>
      <c r="C156" s="165" t="s">
        <v>204</v>
      </c>
      <c r="D156" s="165" t="s">
        <v>129</v>
      </c>
      <c r="E156" s="166" t="s">
        <v>205</v>
      </c>
      <c r="F156" s="167" t="s">
        <v>206</v>
      </c>
      <c r="G156" s="168" t="s">
        <v>169</v>
      </c>
      <c r="H156" s="169">
        <v>4</v>
      </c>
      <c r="I156" s="170"/>
      <c r="J156" s="171">
        <f>ROUND(I156*H156,2)</f>
        <v>0</v>
      </c>
      <c r="K156" s="167" t="s">
        <v>133</v>
      </c>
      <c r="L156" s="39"/>
      <c r="M156" s="172" t="s">
        <v>3</v>
      </c>
      <c r="N156" s="173" t="s">
        <v>42</v>
      </c>
      <c r="O156" s="72"/>
      <c r="P156" s="174">
        <f>O156*H156</f>
        <v>0</v>
      </c>
      <c r="Q156" s="174">
        <v>0.041500000000000002</v>
      </c>
      <c r="R156" s="174">
        <f>Q156*H156</f>
        <v>0.16600000000000001</v>
      </c>
      <c r="S156" s="174">
        <v>0</v>
      </c>
      <c r="T156" s="17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76" t="s">
        <v>134</v>
      </c>
      <c r="AT156" s="176" t="s">
        <v>129</v>
      </c>
      <c r="AU156" s="176" t="s">
        <v>81</v>
      </c>
      <c r="AY156" s="19" t="s">
        <v>125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9" t="s">
        <v>79</v>
      </c>
      <c r="BK156" s="177">
        <f>ROUND(I156*H156,2)</f>
        <v>0</v>
      </c>
      <c r="BL156" s="19" t="s">
        <v>134</v>
      </c>
      <c r="BM156" s="176" t="s">
        <v>207</v>
      </c>
    </row>
    <row r="157" s="2" customFormat="1">
      <c r="A157" s="38"/>
      <c r="B157" s="39"/>
      <c r="C157" s="38"/>
      <c r="D157" s="178" t="s">
        <v>136</v>
      </c>
      <c r="E157" s="38"/>
      <c r="F157" s="179" t="s">
        <v>208</v>
      </c>
      <c r="G157" s="38"/>
      <c r="H157" s="38"/>
      <c r="I157" s="180"/>
      <c r="J157" s="38"/>
      <c r="K157" s="38"/>
      <c r="L157" s="39"/>
      <c r="M157" s="181"/>
      <c r="N157" s="182"/>
      <c r="O157" s="72"/>
      <c r="P157" s="72"/>
      <c r="Q157" s="72"/>
      <c r="R157" s="72"/>
      <c r="S157" s="72"/>
      <c r="T157" s="7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136</v>
      </c>
      <c r="AU157" s="19" t="s">
        <v>81</v>
      </c>
    </row>
    <row r="158" s="13" customFormat="1">
      <c r="A158" s="13"/>
      <c r="B158" s="183"/>
      <c r="C158" s="13"/>
      <c r="D158" s="184" t="s">
        <v>138</v>
      </c>
      <c r="E158" s="185" t="s">
        <v>3</v>
      </c>
      <c r="F158" s="186" t="s">
        <v>209</v>
      </c>
      <c r="G158" s="13"/>
      <c r="H158" s="185" t="s">
        <v>3</v>
      </c>
      <c r="I158" s="187"/>
      <c r="J158" s="13"/>
      <c r="K158" s="13"/>
      <c r="L158" s="183"/>
      <c r="M158" s="188"/>
      <c r="N158" s="189"/>
      <c r="O158" s="189"/>
      <c r="P158" s="189"/>
      <c r="Q158" s="189"/>
      <c r="R158" s="189"/>
      <c r="S158" s="189"/>
      <c r="T158" s="19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5" t="s">
        <v>138</v>
      </c>
      <c r="AU158" s="185" t="s">
        <v>81</v>
      </c>
      <c r="AV158" s="13" t="s">
        <v>79</v>
      </c>
      <c r="AW158" s="13" t="s">
        <v>33</v>
      </c>
      <c r="AX158" s="13" t="s">
        <v>71</v>
      </c>
      <c r="AY158" s="185" t="s">
        <v>125</v>
      </c>
    </row>
    <row r="159" s="14" customFormat="1">
      <c r="A159" s="14"/>
      <c r="B159" s="191"/>
      <c r="C159" s="14"/>
      <c r="D159" s="184" t="s">
        <v>138</v>
      </c>
      <c r="E159" s="192" t="s">
        <v>3</v>
      </c>
      <c r="F159" s="193" t="s">
        <v>191</v>
      </c>
      <c r="G159" s="14"/>
      <c r="H159" s="194">
        <v>2</v>
      </c>
      <c r="I159" s="195"/>
      <c r="J159" s="14"/>
      <c r="K159" s="14"/>
      <c r="L159" s="191"/>
      <c r="M159" s="196"/>
      <c r="N159" s="197"/>
      <c r="O159" s="197"/>
      <c r="P159" s="197"/>
      <c r="Q159" s="197"/>
      <c r="R159" s="197"/>
      <c r="S159" s="197"/>
      <c r="T159" s="19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2" t="s">
        <v>138</v>
      </c>
      <c r="AU159" s="192" t="s">
        <v>81</v>
      </c>
      <c r="AV159" s="14" t="s">
        <v>81</v>
      </c>
      <c r="AW159" s="14" t="s">
        <v>33</v>
      </c>
      <c r="AX159" s="14" t="s">
        <v>71</v>
      </c>
      <c r="AY159" s="192" t="s">
        <v>125</v>
      </c>
    </row>
    <row r="160" s="13" customFormat="1">
      <c r="A160" s="13"/>
      <c r="B160" s="183"/>
      <c r="C160" s="13"/>
      <c r="D160" s="184" t="s">
        <v>138</v>
      </c>
      <c r="E160" s="185" t="s">
        <v>3</v>
      </c>
      <c r="F160" s="186" t="s">
        <v>209</v>
      </c>
      <c r="G160" s="13"/>
      <c r="H160" s="185" t="s">
        <v>3</v>
      </c>
      <c r="I160" s="187"/>
      <c r="J160" s="13"/>
      <c r="K160" s="13"/>
      <c r="L160" s="183"/>
      <c r="M160" s="188"/>
      <c r="N160" s="189"/>
      <c r="O160" s="189"/>
      <c r="P160" s="189"/>
      <c r="Q160" s="189"/>
      <c r="R160" s="189"/>
      <c r="S160" s="189"/>
      <c r="T160" s="19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5" t="s">
        <v>138</v>
      </c>
      <c r="AU160" s="185" t="s">
        <v>81</v>
      </c>
      <c r="AV160" s="13" t="s">
        <v>79</v>
      </c>
      <c r="AW160" s="13" t="s">
        <v>33</v>
      </c>
      <c r="AX160" s="13" t="s">
        <v>71</v>
      </c>
      <c r="AY160" s="185" t="s">
        <v>125</v>
      </c>
    </row>
    <row r="161" s="14" customFormat="1">
      <c r="A161" s="14"/>
      <c r="B161" s="191"/>
      <c r="C161" s="14"/>
      <c r="D161" s="184" t="s">
        <v>138</v>
      </c>
      <c r="E161" s="192" t="s">
        <v>3</v>
      </c>
      <c r="F161" s="193" t="s">
        <v>191</v>
      </c>
      <c r="G161" s="14"/>
      <c r="H161" s="194">
        <v>2</v>
      </c>
      <c r="I161" s="195"/>
      <c r="J161" s="14"/>
      <c r="K161" s="14"/>
      <c r="L161" s="191"/>
      <c r="M161" s="196"/>
      <c r="N161" s="197"/>
      <c r="O161" s="197"/>
      <c r="P161" s="197"/>
      <c r="Q161" s="197"/>
      <c r="R161" s="197"/>
      <c r="S161" s="197"/>
      <c r="T161" s="19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2" t="s">
        <v>138</v>
      </c>
      <c r="AU161" s="192" t="s">
        <v>81</v>
      </c>
      <c r="AV161" s="14" t="s">
        <v>81</v>
      </c>
      <c r="AW161" s="14" t="s">
        <v>33</v>
      </c>
      <c r="AX161" s="14" t="s">
        <v>71</v>
      </c>
      <c r="AY161" s="192" t="s">
        <v>125</v>
      </c>
    </row>
    <row r="162" s="15" customFormat="1">
      <c r="A162" s="15"/>
      <c r="B162" s="199"/>
      <c r="C162" s="15"/>
      <c r="D162" s="184" t="s">
        <v>138</v>
      </c>
      <c r="E162" s="200" t="s">
        <v>3</v>
      </c>
      <c r="F162" s="201" t="s">
        <v>141</v>
      </c>
      <c r="G162" s="15"/>
      <c r="H162" s="202">
        <v>4</v>
      </c>
      <c r="I162" s="203"/>
      <c r="J162" s="15"/>
      <c r="K162" s="15"/>
      <c r="L162" s="199"/>
      <c r="M162" s="204"/>
      <c r="N162" s="205"/>
      <c r="O162" s="205"/>
      <c r="P162" s="205"/>
      <c r="Q162" s="205"/>
      <c r="R162" s="205"/>
      <c r="S162" s="205"/>
      <c r="T162" s="20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00" t="s">
        <v>138</v>
      </c>
      <c r="AU162" s="200" t="s">
        <v>81</v>
      </c>
      <c r="AV162" s="15" t="s">
        <v>134</v>
      </c>
      <c r="AW162" s="15" t="s">
        <v>33</v>
      </c>
      <c r="AX162" s="15" t="s">
        <v>79</v>
      </c>
      <c r="AY162" s="200" t="s">
        <v>125</v>
      </c>
    </row>
    <row r="163" s="2" customFormat="1" ht="33" customHeight="1">
      <c r="A163" s="38"/>
      <c r="B163" s="164"/>
      <c r="C163" s="165" t="s">
        <v>210</v>
      </c>
      <c r="D163" s="165" t="s">
        <v>129</v>
      </c>
      <c r="E163" s="166" t="s">
        <v>211</v>
      </c>
      <c r="F163" s="167" t="s">
        <v>212</v>
      </c>
      <c r="G163" s="168" t="s">
        <v>169</v>
      </c>
      <c r="H163" s="169">
        <v>2</v>
      </c>
      <c r="I163" s="170"/>
      <c r="J163" s="171">
        <f>ROUND(I163*H163,2)</f>
        <v>0</v>
      </c>
      <c r="K163" s="167" t="s">
        <v>133</v>
      </c>
      <c r="L163" s="39"/>
      <c r="M163" s="172" t="s">
        <v>3</v>
      </c>
      <c r="N163" s="173" t="s">
        <v>42</v>
      </c>
      <c r="O163" s="72"/>
      <c r="P163" s="174">
        <f>O163*H163</f>
        <v>0</v>
      </c>
      <c r="Q163" s="174">
        <v>0.1575</v>
      </c>
      <c r="R163" s="174">
        <f>Q163*H163</f>
        <v>0.315</v>
      </c>
      <c r="S163" s="174">
        <v>0</v>
      </c>
      <c r="T163" s="17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76" t="s">
        <v>134</v>
      </c>
      <c r="AT163" s="176" t="s">
        <v>129</v>
      </c>
      <c r="AU163" s="176" t="s">
        <v>81</v>
      </c>
      <c r="AY163" s="19" t="s">
        <v>125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9" t="s">
        <v>79</v>
      </c>
      <c r="BK163" s="177">
        <f>ROUND(I163*H163,2)</f>
        <v>0</v>
      </c>
      <c r="BL163" s="19" t="s">
        <v>134</v>
      </c>
      <c r="BM163" s="176" t="s">
        <v>213</v>
      </c>
    </row>
    <row r="164" s="2" customFormat="1">
      <c r="A164" s="38"/>
      <c r="B164" s="39"/>
      <c r="C164" s="38"/>
      <c r="D164" s="178" t="s">
        <v>136</v>
      </c>
      <c r="E164" s="38"/>
      <c r="F164" s="179" t="s">
        <v>214</v>
      </c>
      <c r="G164" s="38"/>
      <c r="H164" s="38"/>
      <c r="I164" s="180"/>
      <c r="J164" s="38"/>
      <c r="K164" s="38"/>
      <c r="L164" s="39"/>
      <c r="M164" s="181"/>
      <c r="N164" s="182"/>
      <c r="O164" s="72"/>
      <c r="P164" s="72"/>
      <c r="Q164" s="72"/>
      <c r="R164" s="72"/>
      <c r="S164" s="72"/>
      <c r="T164" s="7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136</v>
      </c>
      <c r="AU164" s="19" t="s">
        <v>81</v>
      </c>
    </row>
    <row r="165" s="13" customFormat="1">
      <c r="A165" s="13"/>
      <c r="B165" s="183"/>
      <c r="C165" s="13"/>
      <c r="D165" s="184" t="s">
        <v>138</v>
      </c>
      <c r="E165" s="185" t="s">
        <v>3</v>
      </c>
      <c r="F165" s="186" t="s">
        <v>139</v>
      </c>
      <c r="G165" s="13"/>
      <c r="H165" s="185" t="s">
        <v>3</v>
      </c>
      <c r="I165" s="187"/>
      <c r="J165" s="13"/>
      <c r="K165" s="13"/>
      <c r="L165" s="183"/>
      <c r="M165" s="188"/>
      <c r="N165" s="189"/>
      <c r="O165" s="189"/>
      <c r="P165" s="189"/>
      <c r="Q165" s="189"/>
      <c r="R165" s="189"/>
      <c r="S165" s="189"/>
      <c r="T165" s="19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5" t="s">
        <v>138</v>
      </c>
      <c r="AU165" s="185" t="s">
        <v>81</v>
      </c>
      <c r="AV165" s="13" t="s">
        <v>79</v>
      </c>
      <c r="AW165" s="13" t="s">
        <v>33</v>
      </c>
      <c r="AX165" s="13" t="s">
        <v>71</v>
      </c>
      <c r="AY165" s="185" t="s">
        <v>125</v>
      </c>
    </row>
    <row r="166" s="14" customFormat="1">
      <c r="A166" s="14"/>
      <c r="B166" s="191"/>
      <c r="C166" s="14"/>
      <c r="D166" s="184" t="s">
        <v>138</v>
      </c>
      <c r="E166" s="192" t="s">
        <v>3</v>
      </c>
      <c r="F166" s="193" t="s">
        <v>191</v>
      </c>
      <c r="G166" s="14"/>
      <c r="H166" s="194">
        <v>2</v>
      </c>
      <c r="I166" s="195"/>
      <c r="J166" s="14"/>
      <c r="K166" s="14"/>
      <c r="L166" s="191"/>
      <c r="M166" s="196"/>
      <c r="N166" s="197"/>
      <c r="O166" s="197"/>
      <c r="P166" s="197"/>
      <c r="Q166" s="197"/>
      <c r="R166" s="197"/>
      <c r="S166" s="197"/>
      <c r="T166" s="19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2" t="s">
        <v>138</v>
      </c>
      <c r="AU166" s="192" t="s">
        <v>81</v>
      </c>
      <c r="AV166" s="14" t="s">
        <v>81</v>
      </c>
      <c r="AW166" s="14" t="s">
        <v>33</v>
      </c>
      <c r="AX166" s="14" t="s">
        <v>71</v>
      </c>
      <c r="AY166" s="192" t="s">
        <v>125</v>
      </c>
    </row>
    <row r="167" s="15" customFormat="1">
      <c r="A167" s="15"/>
      <c r="B167" s="199"/>
      <c r="C167" s="15"/>
      <c r="D167" s="184" t="s">
        <v>138</v>
      </c>
      <c r="E167" s="200" t="s">
        <v>3</v>
      </c>
      <c r="F167" s="201" t="s">
        <v>141</v>
      </c>
      <c r="G167" s="15"/>
      <c r="H167" s="202">
        <v>2</v>
      </c>
      <c r="I167" s="203"/>
      <c r="J167" s="15"/>
      <c r="K167" s="15"/>
      <c r="L167" s="199"/>
      <c r="M167" s="204"/>
      <c r="N167" s="205"/>
      <c r="O167" s="205"/>
      <c r="P167" s="205"/>
      <c r="Q167" s="205"/>
      <c r="R167" s="205"/>
      <c r="S167" s="205"/>
      <c r="T167" s="20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00" t="s">
        <v>138</v>
      </c>
      <c r="AU167" s="200" t="s">
        <v>81</v>
      </c>
      <c r="AV167" s="15" t="s">
        <v>134</v>
      </c>
      <c r="AW167" s="15" t="s">
        <v>33</v>
      </c>
      <c r="AX167" s="15" t="s">
        <v>79</v>
      </c>
      <c r="AY167" s="200" t="s">
        <v>125</v>
      </c>
    </row>
    <row r="168" s="2" customFormat="1" ht="44.25" customHeight="1">
      <c r="A168" s="38"/>
      <c r="B168" s="164"/>
      <c r="C168" s="165" t="s">
        <v>126</v>
      </c>
      <c r="D168" s="165" t="s">
        <v>129</v>
      </c>
      <c r="E168" s="166" t="s">
        <v>215</v>
      </c>
      <c r="F168" s="167" t="s">
        <v>216</v>
      </c>
      <c r="G168" s="168" t="s">
        <v>176</v>
      </c>
      <c r="H168" s="169">
        <v>12.032</v>
      </c>
      <c r="I168" s="170"/>
      <c r="J168" s="171">
        <f>ROUND(I168*H168,2)</f>
        <v>0</v>
      </c>
      <c r="K168" s="167" t="s">
        <v>133</v>
      </c>
      <c r="L168" s="39"/>
      <c r="M168" s="172" t="s">
        <v>3</v>
      </c>
      <c r="N168" s="173" t="s">
        <v>42</v>
      </c>
      <c r="O168" s="72"/>
      <c r="P168" s="174">
        <f>O168*H168</f>
        <v>0</v>
      </c>
      <c r="Q168" s="174">
        <v>0.015599999999999999</v>
      </c>
      <c r="R168" s="174">
        <f>Q168*H168</f>
        <v>0.18769919999999998</v>
      </c>
      <c r="S168" s="174">
        <v>0</v>
      </c>
      <c r="T168" s="17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76" t="s">
        <v>134</v>
      </c>
      <c r="AT168" s="176" t="s">
        <v>129</v>
      </c>
      <c r="AU168" s="176" t="s">
        <v>81</v>
      </c>
      <c r="AY168" s="19" t="s">
        <v>125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9" t="s">
        <v>79</v>
      </c>
      <c r="BK168" s="177">
        <f>ROUND(I168*H168,2)</f>
        <v>0</v>
      </c>
      <c r="BL168" s="19" t="s">
        <v>134</v>
      </c>
      <c r="BM168" s="176" t="s">
        <v>217</v>
      </c>
    </row>
    <row r="169" s="2" customFormat="1">
      <c r="A169" s="38"/>
      <c r="B169" s="39"/>
      <c r="C169" s="38"/>
      <c r="D169" s="178" t="s">
        <v>136</v>
      </c>
      <c r="E169" s="38"/>
      <c r="F169" s="179" t="s">
        <v>218</v>
      </c>
      <c r="G169" s="38"/>
      <c r="H169" s="38"/>
      <c r="I169" s="180"/>
      <c r="J169" s="38"/>
      <c r="K169" s="38"/>
      <c r="L169" s="39"/>
      <c r="M169" s="181"/>
      <c r="N169" s="182"/>
      <c r="O169" s="72"/>
      <c r="P169" s="72"/>
      <c r="Q169" s="72"/>
      <c r="R169" s="72"/>
      <c r="S169" s="72"/>
      <c r="T169" s="73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136</v>
      </c>
      <c r="AU169" s="19" t="s">
        <v>81</v>
      </c>
    </row>
    <row r="170" s="13" customFormat="1">
      <c r="A170" s="13"/>
      <c r="B170" s="183"/>
      <c r="C170" s="13"/>
      <c r="D170" s="184" t="s">
        <v>138</v>
      </c>
      <c r="E170" s="185" t="s">
        <v>3</v>
      </c>
      <c r="F170" s="186" t="s">
        <v>179</v>
      </c>
      <c r="G170" s="13"/>
      <c r="H170" s="185" t="s">
        <v>3</v>
      </c>
      <c r="I170" s="187"/>
      <c r="J170" s="13"/>
      <c r="K170" s="13"/>
      <c r="L170" s="183"/>
      <c r="M170" s="188"/>
      <c r="N170" s="189"/>
      <c r="O170" s="189"/>
      <c r="P170" s="189"/>
      <c r="Q170" s="189"/>
      <c r="R170" s="189"/>
      <c r="S170" s="189"/>
      <c r="T170" s="19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5" t="s">
        <v>138</v>
      </c>
      <c r="AU170" s="185" t="s">
        <v>81</v>
      </c>
      <c r="AV170" s="13" t="s">
        <v>79</v>
      </c>
      <c r="AW170" s="13" t="s">
        <v>33</v>
      </c>
      <c r="AX170" s="13" t="s">
        <v>71</v>
      </c>
      <c r="AY170" s="185" t="s">
        <v>125</v>
      </c>
    </row>
    <row r="171" s="14" customFormat="1">
      <c r="A171" s="14"/>
      <c r="B171" s="191"/>
      <c r="C171" s="14"/>
      <c r="D171" s="184" t="s">
        <v>138</v>
      </c>
      <c r="E171" s="192" t="s">
        <v>3</v>
      </c>
      <c r="F171" s="193" t="s">
        <v>180</v>
      </c>
      <c r="G171" s="14"/>
      <c r="H171" s="194">
        <v>12.032</v>
      </c>
      <c r="I171" s="195"/>
      <c r="J171" s="14"/>
      <c r="K171" s="14"/>
      <c r="L171" s="191"/>
      <c r="M171" s="196"/>
      <c r="N171" s="197"/>
      <c r="O171" s="197"/>
      <c r="P171" s="197"/>
      <c r="Q171" s="197"/>
      <c r="R171" s="197"/>
      <c r="S171" s="197"/>
      <c r="T171" s="19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2" t="s">
        <v>138</v>
      </c>
      <c r="AU171" s="192" t="s">
        <v>81</v>
      </c>
      <c r="AV171" s="14" t="s">
        <v>81</v>
      </c>
      <c r="AW171" s="14" t="s">
        <v>33</v>
      </c>
      <c r="AX171" s="14" t="s">
        <v>71</v>
      </c>
      <c r="AY171" s="192" t="s">
        <v>125</v>
      </c>
    </row>
    <row r="172" s="15" customFormat="1">
      <c r="A172" s="15"/>
      <c r="B172" s="199"/>
      <c r="C172" s="15"/>
      <c r="D172" s="184" t="s">
        <v>138</v>
      </c>
      <c r="E172" s="200" t="s">
        <v>3</v>
      </c>
      <c r="F172" s="201" t="s">
        <v>141</v>
      </c>
      <c r="G172" s="15"/>
      <c r="H172" s="202">
        <v>12.032</v>
      </c>
      <c r="I172" s="203"/>
      <c r="J172" s="15"/>
      <c r="K172" s="15"/>
      <c r="L172" s="199"/>
      <c r="M172" s="204"/>
      <c r="N172" s="205"/>
      <c r="O172" s="205"/>
      <c r="P172" s="205"/>
      <c r="Q172" s="205"/>
      <c r="R172" s="205"/>
      <c r="S172" s="205"/>
      <c r="T172" s="20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00" t="s">
        <v>138</v>
      </c>
      <c r="AU172" s="200" t="s">
        <v>81</v>
      </c>
      <c r="AV172" s="15" t="s">
        <v>134</v>
      </c>
      <c r="AW172" s="15" t="s">
        <v>33</v>
      </c>
      <c r="AX172" s="15" t="s">
        <v>79</v>
      </c>
      <c r="AY172" s="200" t="s">
        <v>125</v>
      </c>
    </row>
    <row r="173" s="2" customFormat="1" ht="33" customHeight="1">
      <c r="A173" s="38"/>
      <c r="B173" s="164"/>
      <c r="C173" s="165" t="s">
        <v>134</v>
      </c>
      <c r="D173" s="165" t="s">
        <v>129</v>
      </c>
      <c r="E173" s="166" t="s">
        <v>219</v>
      </c>
      <c r="F173" s="167" t="s">
        <v>220</v>
      </c>
      <c r="G173" s="168" t="s">
        <v>176</v>
      </c>
      <c r="H173" s="169">
        <v>12.032</v>
      </c>
      <c r="I173" s="170"/>
      <c r="J173" s="171">
        <f>ROUND(I173*H173,2)</f>
        <v>0</v>
      </c>
      <c r="K173" s="167" t="s">
        <v>133</v>
      </c>
      <c r="L173" s="39"/>
      <c r="M173" s="172" t="s">
        <v>3</v>
      </c>
      <c r="N173" s="173" t="s">
        <v>42</v>
      </c>
      <c r="O173" s="72"/>
      <c r="P173" s="174">
        <f>O173*H173</f>
        <v>0</v>
      </c>
      <c r="Q173" s="174">
        <v>0.0167</v>
      </c>
      <c r="R173" s="174">
        <f>Q173*H173</f>
        <v>0.20093439999999999</v>
      </c>
      <c r="S173" s="174">
        <v>0</v>
      </c>
      <c r="T173" s="17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76" t="s">
        <v>134</v>
      </c>
      <c r="AT173" s="176" t="s">
        <v>129</v>
      </c>
      <c r="AU173" s="176" t="s">
        <v>81</v>
      </c>
      <c r="AY173" s="19" t="s">
        <v>125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9" t="s">
        <v>79</v>
      </c>
      <c r="BK173" s="177">
        <f>ROUND(I173*H173,2)</f>
        <v>0</v>
      </c>
      <c r="BL173" s="19" t="s">
        <v>134</v>
      </c>
      <c r="BM173" s="176" t="s">
        <v>221</v>
      </c>
    </row>
    <row r="174" s="2" customFormat="1">
      <c r="A174" s="38"/>
      <c r="B174" s="39"/>
      <c r="C174" s="38"/>
      <c r="D174" s="178" t="s">
        <v>136</v>
      </c>
      <c r="E174" s="38"/>
      <c r="F174" s="179" t="s">
        <v>222</v>
      </c>
      <c r="G174" s="38"/>
      <c r="H174" s="38"/>
      <c r="I174" s="180"/>
      <c r="J174" s="38"/>
      <c r="K174" s="38"/>
      <c r="L174" s="39"/>
      <c r="M174" s="181"/>
      <c r="N174" s="182"/>
      <c r="O174" s="72"/>
      <c r="P174" s="72"/>
      <c r="Q174" s="72"/>
      <c r="R174" s="72"/>
      <c r="S174" s="72"/>
      <c r="T174" s="7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136</v>
      </c>
      <c r="AU174" s="19" t="s">
        <v>81</v>
      </c>
    </row>
    <row r="175" s="2" customFormat="1" ht="33" customHeight="1">
      <c r="A175" s="38"/>
      <c r="B175" s="164"/>
      <c r="C175" s="165" t="s">
        <v>223</v>
      </c>
      <c r="D175" s="165" t="s">
        <v>129</v>
      </c>
      <c r="E175" s="166" t="s">
        <v>224</v>
      </c>
      <c r="F175" s="167" t="s">
        <v>225</v>
      </c>
      <c r="G175" s="168" t="s">
        <v>176</v>
      </c>
      <c r="H175" s="169">
        <v>3.9510000000000001</v>
      </c>
      <c r="I175" s="170"/>
      <c r="J175" s="171">
        <f>ROUND(I175*H175,2)</f>
        <v>0</v>
      </c>
      <c r="K175" s="167" t="s">
        <v>133</v>
      </c>
      <c r="L175" s="39"/>
      <c r="M175" s="172" t="s">
        <v>3</v>
      </c>
      <c r="N175" s="173" t="s">
        <v>42</v>
      </c>
      <c r="O175" s="72"/>
      <c r="P175" s="174">
        <f>O175*H175</f>
        <v>0</v>
      </c>
      <c r="Q175" s="174">
        <v>0.01457</v>
      </c>
      <c r="R175" s="174">
        <f>Q175*H175</f>
        <v>0.057566069999999997</v>
      </c>
      <c r="S175" s="174">
        <v>0</v>
      </c>
      <c r="T175" s="17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76" t="s">
        <v>134</v>
      </c>
      <c r="AT175" s="176" t="s">
        <v>129</v>
      </c>
      <c r="AU175" s="176" t="s">
        <v>81</v>
      </c>
      <c r="AY175" s="19" t="s">
        <v>125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9" t="s">
        <v>79</v>
      </c>
      <c r="BK175" s="177">
        <f>ROUND(I175*H175,2)</f>
        <v>0</v>
      </c>
      <c r="BL175" s="19" t="s">
        <v>134</v>
      </c>
      <c r="BM175" s="176" t="s">
        <v>226</v>
      </c>
    </row>
    <row r="176" s="2" customFormat="1">
      <c r="A176" s="38"/>
      <c r="B176" s="39"/>
      <c r="C176" s="38"/>
      <c r="D176" s="178" t="s">
        <v>136</v>
      </c>
      <c r="E176" s="38"/>
      <c r="F176" s="179" t="s">
        <v>227</v>
      </c>
      <c r="G176" s="38"/>
      <c r="H176" s="38"/>
      <c r="I176" s="180"/>
      <c r="J176" s="38"/>
      <c r="K176" s="38"/>
      <c r="L176" s="39"/>
      <c r="M176" s="181"/>
      <c r="N176" s="182"/>
      <c r="O176" s="72"/>
      <c r="P176" s="72"/>
      <c r="Q176" s="72"/>
      <c r="R176" s="72"/>
      <c r="S176" s="72"/>
      <c r="T176" s="7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136</v>
      </c>
      <c r="AU176" s="19" t="s">
        <v>81</v>
      </c>
    </row>
    <row r="177" s="13" customFormat="1">
      <c r="A177" s="13"/>
      <c r="B177" s="183"/>
      <c r="C177" s="13"/>
      <c r="D177" s="184" t="s">
        <v>138</v>
      </c>
      <c r="E177" s="185" t="s">
        <v>3</v>
      </c>
      <c r="F177" s="186" t="s">
        <v>228</v>
      </c>
      <c r="G177" s="13"/>
      <c r="H177" s="185" t="s">
        <v>3</v>
      </c>
      <c r="I177" s="187"/>
      <c r="J177" s="13"/>
      <c r="K177" s="13"/>
      <c r="L177" s="183"/>
      <c r="M177" s="188"/>
      <c r="N177" s="189"/>
      <c r="O177" s="189"/>
      <c r="P177" s="189"/>
      <c r="Q177" s="189"/>
      <c r="R177" s="189"/>
      <c r="S177" s="189"/>
      <c r="T177" s="19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5" t="s">
        <v>138</v>
      </c>
      <c r="AU177" s="185" t="s">
        <v>81</v>
      </c>
      <c r="AV177" s="13" t="s">
        <v>79</v>
      </c>
      <c r="AW177" s="13" t="s">
        <v>33</v>
      </c>
      <c r="AX177" s="13" t="s">
        <v>71</v>
      </c>
      <c r="AY177" s="185" t="s">
        <v>125</v>
      </c>
    </row>
    <row r="178" s="14" customFormat="1">
      <c r="A178" s="14"/>
      <c r="B178" s="191"/>
      <c r="C178" s="14"/>
      <c r="D178" s="184" t="s">
        <v>138</v>
      </c>
      <c r="E178" s="192" t="s">
        <v>3</v>
      </c>
      <c r="F178" s="193" t="s">
        <v>229</v>
      </c>
      <c r="G178" s="14"/>
      <c r="H178" s="194">
        <v>3.9510000000000001</v>
      </c>
      <c r="I178" s="195"/>
      <c r="J178" s="14"/>
      <c r="K178" s="14"/>
      <c r="L178" s="191"/>
      <c r="M178" s="196"/>
      <c r="N178" s="197"/>
      <c r="O178" s="197"/>
      <c r="P178" s="197"/>
      <c r="Q178" s="197"/>
      <c r="R178" s="197"/>
      <c r="S178" s="197"/>
      <c r="T178" s="19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2" t="s">
        <v>138</v>
      </c>
      <c r="AU178" s="192" t="s">
        <v>81</v>
      </c>
      <c r="AV178" s="14" t="s">
        <v>81</v>
      </c>
      <c r="AW178" s="14" t="s">
        <v>33</v>
      </c>
      <c r="AX178" s="14" t="s">
        <v>71</v>
      </c>
      <c r="AY178" s="192" t="s">
        <v>125</v>
      </c>
    </row>
    <row r="179" s="15" customFormat="1">
      <c r="A179" s="15"/>
      <c r="B179" s="199"/>
      <c r="C179" s="15"/>
      <c r="D179" s="184" t="s">
        <v>138</v>
      </c>
      <c r="E179" s="200" t="s">
        <v>3</v>
      </c>
      <c r="F179" s="201" t="s">
        <v>141</v>
      </c>
      <c r="G179" s="15"/>
      <c r="H179" s="202">
        <v>3.9510000000000001</v>
      </c>
      <c r="I179" s="203"/>
      <c r="J179" s="15"/>
      <c r="K179" s="15"/>
      <c r="L179" s="199"/>
      <c r="M179" s="204"/>
      <c r="N179" s="205"/>
      <c r="O179" s="205"/>
      <c r="P179" s="205"/>
      <c r="Q179" s="205"/>
      <c r="R179" s="205"/>
      <c r="S179" s="205"/>
      <c r="T179" s="20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0" t="s">
        <v>138</v>
      </c>
      <c r="AU179" s="200" t="s">
        <v>81</v>
      </c>
      <c r="AV179" s="15" t="s">
        <v>134</v>
      </c>
      <c r="AW179" s="15" t="s">
        <v>33</v>
      </c>
      <c r="AX179" s="15" t="s">
        <v>79</v>
      </c>
      <c r="AY179" s="200" t="s">
        <v>125</v>
      </c>
    </row>
    <row r="180" s="2" customFormat="1" ht="33" customHeight="1">
      <c r="A180" s="38"/>
      <c r="B180" s="164"/>
      <c r="C180" s="165" t="s">
        <v>172</v>
      </c>
      <c r="D180" s="165" t="s">
        <v>129</v>
      </c>
      <c r="E180" s="166" t="s">
        <v>230</v>
      </c>
      <c r="F180" s="167" t="s">
        <v>231</v>
      </c>
      <c r="G180" s="168" t="s">
        <v>176</v>
      </c>
      <c r="H180" s="169">
        <v>3.9510000000000001</v>
      </c>
      <c r="I180" s="170"/>
      <c r="J180" s="171">
        <f>ROUND(I180*H180,2)</f>
        <v>0</v>
      </c>
      <c r="K180" s="167" t="s">
        <v>133</v>
      </c>
      <c r="L180" s="39"/>
      <c r="M180" s="172" t="s">
        <v>3</v>
      </c>
      <c r="N180" s="173" t="s">
        <v>42</v>
      </c>
      <c r="O180" s="72"/>
      <c r="P180" s="174">
        <f>O180*H180</f>
        <v>0</v>
      </c>
      <c r="Q180" s="174">
        <v>0.0167</v>
      </c>
      <c r="R180" s="174">
        <f>Q180*H180</f>
        <v>0.065981700000000004</v>
      </c>
      <c r="S180" s="174">
        <v>0</v>
      </c>
      <c r="T180" s="17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76" t="s">
        <v>134</v>
      </c>
      <c r="AT180" s="176" t="s">
        <v>129</v>
      </c>
      <c r="AU180" s="176" t="s">
        <v>81</v>
      </c>
      <c r="AY180" s="19" t="s">
        <v>125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9" t="s">
        <v>79</v>
      </c>
      <c r="BK180" s="177">
        <f>ROUND(I180*H180,2)</f>
        <v>0</v>
      </c>
      <c r="BL180" s="19" t="s">
        <v>134</v>
      </c>
      <c r="BM180" s="176" t="s">
        <v>232</v>
      </c>
    </row>
    <row r="181" s="2" customFormat="1">
      <c r="A181" s="38"/>
      <c r="B181" s="39"/>
      <c r="C181" s="38"/>
      <c r="D181" s="178" t="s">
        <v>136</v>
      </c>
      <c r="E181" s="38"/>
      <c r="F181" s="179" t="s">
        <v>233</v>
      </c>
      <c r="G181" s="38"/>
      <c r="H181" s="38"/>
      <c r="I181" s="180"/>
      <c r="J181" s="38"/>
      <c r="K181" s="38"/>
      <c r="L181" s="39"/>
      <c r="M181" s="181"/>
      <c r="N181" s="182"/>
      <c r="O181" s="72"/>
      <c r="P181" s="72"/>
      <c r="Q181" s="72"/>
      <c r="R181" s="72"/>
      <c r="S181" s="72"/>
      <c r="T181" s="7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136</v>
      </c>
      <c r="AU181" s="19" t="s">
        <v>81</v>
      </c>
    </row>
    <row r="182" s="12" customFormat="1" ht="22.8" customHeight="1">
      <c r="A182" s="12"/>
      <c r="B182" s="151"/>
      <c r="C182" s="12"/>
      <c r="D182" s="152" t="s">
        <v>70</v>
      </c>
      <c r="E182" s="162" t="s">
        <v>234</v>
      </c>
      <c r="F182" s="162" t="s">
        <v>235</v>
      </c>
      <c r="G182" s="12"/>
      <c r="H182" s="12"/>
      <c r="I182" s="154"/>
      <c r="J182" s="163">
        <f>BK182</f>
        <v>0</v>
      </c>
      <c r="K182" s="12"/>
      <c r="L182" s="151"/>
      <c r="M182" s="156"/>
      <c r="N182" s="157"/>
      <c r="O182" s="157"/>
      <c r="P182" s="158">
        <f>SUM(P183:P208)</f>
        <v>0</v>
      </c>
      <c r="Q182" s="157"/>
      <c r="R182" s="158">
        <f>SUM(R183:R208)</f>
        <v>12.777328319999999</v>
      </c>
      <c r="S182" s="157"/>
      <c r="T182" s="159">
        <f>SUM(T183:T208)</f>
        <v>0.66304000000000007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2" t="s">
        <v>79</v>
      </c>
      <c r="AT182" s="160" t="s">
        <v>70</v>
      </c>
      <c r="AU182" s="160" t="s">
        <v>79</v>
      </c>
      <c r="AY182" s="152" t="s">
        <v>125</v>
      </c>
      <c r="BK182" s="161">
        <f>SUM(BK183:BK208)</f>
        <v>0</v>
      </c>
    </row>
    <row r="183" s="2" customFormat="1" ht="33" customHeight="1">
      <c r="A183" s="38"/>
      <c r="B183" s="164"/>
      <c r="C183" s="165" t="s">
        <v>236</v>
      </c>
      <c r="D183" s="165" t="s">
        <v>129</v>
      </c>
      <c r="E183" s="166" t="s">
        <v>237</v>
      </c>
      <c r="F183" s="167" t="s">
        <v>238</v>
      </c>
      <c r="G183" s="168" t="s">
        <v>132</v>
      </c>
      <c r="H183" s="169">
        <v>5.0069999999999997</v>
      </c>
      <c r="I183" s="170"/>
      <c r="J183" s="171">
        <f>ROUND(I183*H183,2)</f>
        <v>0</v>
      </c>
      <c r="K183" s="167" t="s">
        <v>133</v>
      </c>
      <c r="L183" s="39"/>
      <c r="M183" s="172" t="s">
        <v>3</v>
      </c>
      <c r="N183" s="173" t="s">
        <v>42</v>
      </c>
      <c r="O183" s="72"/>
      <c r="P183" s="174">
        <f>O183*H183</f>
        <v>0</v>
      </c>
      <c r="Q183" s="174">
        <v>2.2563399999999998</v>
      </c>
      <c r="R183" s="174">
        <f>Q183*H183</f>
        <v>11.297494379999998</v>
      </c>
      <c r="S183" s="174">
        <v>0</v>
      </c>
      <c r="T183" s="17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76" t="s">
        <v>134</v>
      </c>
      <c r="AT183" s="176" t="s">
        <v>129</v>
      </c>
      <c r="AU183" s="176" t="s">
        <v>81</v>
      </c>
      <c r="AY183" s="19" t="s">
        <v>125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9" t="s">
        <v>79</v>
      </c>
      <c r="BK183" s="177">
        <f>ROUND(I183*H183,2)</f>
        <v>0</v>
      </c>
      <c r="BL183" s="19" t="s">
        <v>134</v>
      </c>
      <c r="BM183" s="176" t="s">
        <v>239</v>
      </c>
    </row>
    <row r="184" s="2" customFormat="1">
      <c r="A184" s="38"/>
      <c r="B184" s="39"/>
      <c r="C184" s="38"/>
      <c r="D184" s="178" t="s">
        <v>136</v>
      </c>
      <c r="E184" s="38"/>
      <c r="F184" s="179" t="s">
        <v>240</v>
      </c>
      <c r="G184" s="38"/>
      <c r="H184" s="38"/>
      <c r="I184" s="180"/>
      <c r="J184" s="38"/>
      <c r="K184" s="38"/>
      <c r="L184" s="39"/>
      <c r="M184" s="181"/>
      <c r="N184" s="182"/>
      <c r="O184" s="72"/>
      <c r="P184" s="72"/>
      <c r="Q184" s="72"/>
      <c r="R184" s="72"/>
      <c r="S184" s="72"/>
      <c r="T184" s="73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136</v>
      </c>
      <c r="AU184" s="19" t="s">
        <v>81</v>
      </c>
    </row>
    <row r="185" s="13" customFormat="1">
      <c r="A185" s="13"/>
      <c r="B185" s="183"/>
      <c r="C185" s="13"/>
      <c r="D185" s="184" t="s">
        <v>138</v>
      </c>
      <c r="E185" s="185" t="s">
        <v>3</v>
      </c>
      <c r="F185" s="186" t="s">
        <v>241</v>
      </c>
      <c r="G185" s="13"/>
      <c r="H185" s="185" t="s">
        <v>3</v>
      </c>
      <c r="I185" s="187"/>
      <c r="J185" s="13"/>
      <c r="K185" s="13"/>
      <c r="L185" s="183"/>
      <c r="M185" s="188"/>
      <c r="N185" s="189"/>
      <c r="O185" s="189"/>
      <c r="P185" s="189"/>
      <c r="Q185" s="189"/>
      <c r="R185" s="189"/>
      <c r="S185" s="189"/>
      <c r="T185" s="19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5" t="s">
        <v>138</v>
      </c>
      <c r="AU185" s="185" t="s">
        <v>81</v>
      </c>
      <c r="AV185" s="13" t="s">
        <v>79</v>
      </c>
      <c r="AW185" s="13" t="s">
        <v>33</v>
      </c>
      <c r="AX185" s="13" t="s">
        <v>71</v>
      </c>
      <c r="AY185" s="185" t="s">
        <v>125</v>
      </c>
    </row>
    <row r="186" s="14" customFormat="1">
      <c r="A186" s="14"/>
      <c r="B186" s="191"/>
      <c r="C186" s="14"/>
      <c r="D186" s="184" t="s">
        <v>138</v>
      </c>
      <c r="E186" s="192" t="s">
        <v>3</v>
      </c>
      <c r="F186" s="193" t="s">
        <v>242</v>
      </c>
      <c r="G186" s="14"/>
      <c r="H186" s="194">
        <v>5.8940000000000001</v>
      </c>
      <c r="I186" s="195"/>
      <c r="J186" s="14"/>
      <c r="K186" s="14"/>
      <c r="L186" s="191"/>
      <c r="M186" s="196"/>
      <c r="N186" s="197"/>
      <c r="O186" s="197"/>
      <c r="P186" s="197"/>
      <c r="Q186" s="197"/>
      <c r="R186" s="197"/>
      <c r="S186" s="197"/>
      <c r="T186" s="19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2" t="s">
        <v>138</v>
      </c>
      <c r="AU186" s="192" t="s">
        <v>81</v>
      </c>
      <c r="AV186" s="14" t="s">
        <v>81</v>
      </c>
      <c r="AW186" s="14" t="s">
        <v>33</v>
      </c>
      <c r="AX186" s="14" t="s">
        <v>71</v>
      </c>
      <c r="AY186" s="192" t="s">
        <v>125</v>
      </c>
    </row>
    <row r="187" s="13" customFormat="1">
      <c r="A187" s="13"/>
      <c r="B187" s="183"/>
      <c r="C187" s="13"/>
      <c r="D187" s="184" t="s">
        <v>138</v>
      </c>
      <c r="E187" s="185" t="s">
        <v>3</v>
      </c>
      <c r="F187" s="186" t="s">
        <v>243</v>
      </c>
      <c r="G187" s="13"/>
      <c r="H187" s="185" t="s">
        <v>3</v>
      </c>
      <c r="I187" s="187"/>
      <c r="J187" s="13"/>
      <c r="K187" s="13"/>
      <c r="L187" s="183"/>
      <c r="M187" s="188"/>
      <c r="N187" s="189"/>
      <c r="O187" s="189"/>
      <c r="P187" s="189"/>
      <c r="Q187" s="189"/>
      <c r="R187" s="189"/>
      <c r="S187" s="189"/>
      <c r="T187" s="19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5" t="s">
        <v>138</v>
      </c>
      <c r="AU187" s="185" t="s">
        <v>81</v>
      </c>
      <c r="AV187" s="13" t="s">
        <v>79</v>
      </c>
      <c r="AW187" s="13" t="s">
        <v>33</v>
      </c>
      <c r="AX187" s="13" t="s">
        <v>71</v>
      </c>
      <c r="AY187" s="185" t="s">
        <v>125</v>
      </c>
    </row>
    <row r="188" s="14" customFormat="1">
      <c r="A188" s="14"/>
      <c r="B188" s="191"/>
      <c r="C188" s="14"/>
      <c r="D188" s="184" t="s">
        <v>138</v>
      </c>
      <c r="E188" s="192" t="s">
        <v>3</v>
      </c>
      <c r="F188" s="193" t="s">
        <v>244</v>
      </c>
      <c r="G188" s="14"/>
      <c r="H188" s="194">
        <v>-0.88700000000000001</v>
      </c>
      <c r="I188" s="195"/>
      <c r="J188" s="14"/>
      <c r="K188" s="14"/>
      <c r="L188" s="191"/>
      <c r="M188" s="196"/>
      <c r="N188" s="197"/>
      <c r="O188" s="197"/>
      <c r="P188" s="197"/>
      <c r="Q188" s="197"/>
      <c r="R188" s="197"/>
      <c r="S188" s="197"/>
      <c r="T188" s="19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2" t="s">
        <v>138</v>
      </c>
      <c r="AU188" s="192" t="s">
        <v>81</v>
      </c>
      <c r="AV188" s="14" t="s">
        <v>81</v>
      </c>
      <c r="AW188" s="14" t="s">
        <v>33</v>
      </c>
      <c r="AX188" s="14" t="s">
        <v>71</v>
      </c>
      <c r="AY188" s="192" t="s">
        <v>125</v>
      </c>
    </row>
    <row r="189" s="15" customFormat="1">
      <c r="A189" s="15"/>
      <c r="B189" s="199"/>
      <c r="C189" s="15"/>
      <c r="D189" s="184" t="s">
        <v>138</v>
      </c>
      <c r="E189" s="200" t="s">
        <v>3</v>
      </c>
      <c r="F189" s="201" t="s">
        <v>141</v>
      </c>
      <c r="G189" s="15"/>
      <c r="H189" s="202">
        <v>5.0069999999999997</v>
      </c>
      <c r="I189" s="203"/>
      <c r="J189" s="15"/>
      <c r="K189" s="15"/>
      <c r="L189" s="199"/>
      <c r="M189" s="204"/>
      <c r="N189" s="205"/>
      <c r="O189" s="205"/>
      <c r="P189" s="205"/>
      <c r="Q189" s="205"/>
      <c r="R189" s="205"/>
      <c r="S189" s="205"/>
      <c r="T189" s="20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00" t="s">
        <v>138</v>
      </c>
      <c r="AU189" s="200" t="s">
        <v>81</v>
      </c>
      <c r="AV189" s="15" t="s">
        <v>134</v>
      </c>
      <c r="AW189" s="15" t="s">
        <v>33</v>
      </c>
      <c r="AX189" s="15" t="s">
        <v>79</v>
      </c>
      <c r="AY189" s="200" t="s">
        <v>125</v>
      </c>
    </row>
    <row r="190" s="2" customFormat="1" ht="33" customHeight="1">
      <c r="A190" s="38"/>
      <c r="B190" s="164"/>
      <c r="C190" s="165" t="s">
        <v>156</v>
      </c>
      <c r="D190" s="165" t="s">
        <v>129</v>
      </c>
      <c r="E190" s="166" t="s">
        <v>245</v>
      </c>
      <c r="F190" s="167" t="s">
        <v>246</v>
      </c>
      <c r="G190" s="168" t="s">
        <v>132</v>
      </c>
      <c r="H190" s="169">
        <v>5.0069999999999997</v>
      </c>
      <c r="I190" s="170"/>
      <c r="J190" s="171">
        <f>ROUND(I190*H190,2)</f>
        <v>0</v>
      </c>
      <c r="K190" s="167" t="s">
        <v>133</v>
      </c>
      <c r="L190" s="39"/>
      <c r="M190" s="172" t="s">
        <v>3</v>
      </c>
      <c r="N190" s="173" t="s">
        <v>42</v>
      </c>
      <c r="O190" s="72"/>
      <c r="P190" s="174">
        <f>O190*H190</f>
        <v>0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76" t="s">
        <v>134</v>
      </c>
      <c r="AT190" s="176" t="s">
        <v>129</v>
      </c>
      <c r="AU190" s="176" t="s">
        <v>81</v>
      </c>
      <c r="AY190" s="19" t="s">
        <v>125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9" t="s">
        <v>79</v>
      </c>
      <c r="BK190" s="177">
        <f>ROUND(I190*H190,2)</f>
        <v>0</v>
      </c>
      <c r="BL190" s="19" t="s">
        <v>134</v>
      </c>
      <c r="BM190" s="176" t="s">
        <v>247</v>
      </c>
    </row>
    <row r="191" s="2" customFormat="1">
      <c r="A191" s="38"/>
      <c r="B191" s="39"/>
      <c r="C191" s="38"/>
      <c r="D191" s="178" t="s">
        <v>136</v>
      </c>
      <c r="E191" s="38"/>
      <c r="F191" s="179" t="s">
        <v>248</v>
      </c>
      <c r="G191" s="38"/>
      <c r="H191" s="38"/>
      <c r="I191" s="180"/>
      <c r="J191" s="38"/>
      <c r="K191" s="38"/>
      <c r="L191" s="39"/>
      <c r="M191" s="181"/>
      <c r="N191" s="182"/>
      <c r="O191" s="72"/>
      <c r="P191" s="72"/>
      <c r="Q191" s="72"/>
      <c r="R191" s="72"/>
      <c r="S191" s="72"/>
      <c r="T191" s="73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9" t="s">
        <v>136</v>
      </c>
      <c r="AU191" s="19" t="s">
        <v>81</v>
      </c>
    </row>
    <row r="192" s="2" customFormat="1" ht="33" customHeight="1">
      <c r="A192" s="38"/>
      <c r="B192" s="164"/>
      <c r="C192" s="165" t="s">
        <v>249</v>
      </c>
      <c r="D192" s="165" t="s">
        <v>129</v>
      </c>
      <c r="E192" s="166" t="s">
        <v>250</v>
      </c>
      <c r="F192" s="167" t="s">
        <v>251</v>
      </c>
      <c r="G192" s="168" t="s">
        <v>176</v>
      </c>
      <c r="H192" s="169">
        <v>8.3109999999999999</v>
      </c>
      <c r="I192" s="170"/>
      <c r="J192" s="171">
        <f>ROUND(I192*H192,2)</f>
        <v>0</v>
      </c>
      <c r="K192" s="167" t="s">
        <v>133</v>
      </c>
      <c r="L192" s="39"/>
      <c r="M192" s="172" t="s">
        <v>3</v>
      </c>
      <c r="N192" s="173" t="s">
        <v>42</v>
      </c>
      <c r="O192" s="72"/>
      <c r="P192" s="174">
        <f>O192*H192</f>
        <v>0</v>
      </c>
      <c r="Q192" s="174">
        <v>0.105</v>
      </c>
      <c r="R192" s="174">
        <f>Q192*H192</f>
        <v>0.87265499999999996</v>
      </c>
      <c r="S192" s="174">
        <v>0</v>
      </c>
      <c r="T192" s="17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76" t="s">
        <v>134</v>
      </c>
      <c r="AT192" s="176" t="s">
        <v>129</v>
      </c>
      <c r="AU192" s="176" t="s">
        <v>81</v>
      </c>
      <c r="AY192" s="19" t="s">
        <v>125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9" t="s">
        <v>79</v>
      </c>
      <c r="BK192" s="177">
        <f>ROUND(I192*H192,2)</f>
        <v>0</v>
      </c>
      <c r="BL192" s="19" t="s">
        <v>134</v>
      </c>
      <c r="BM192" s="176" t="s">
        <v>252</v>
      </c>
    </row>
    <row r="193" s="2" customFormat="1">
      <c r="A193" s="38"/>
      <c r="B193" s="39"/>
      <c r="C193" s="38"/>
      <c r="D193" s="178" t="s">
        <v>136</v>
      </c>
      <c r="E193" s="38"/>
      <c r="F193" s="179" t="s">
        <v>253</v>
      </c>
      <c r="G193" s="38"/>
      <c r="H193" s="38"/>
      <c r="I193" s="180"/>
      <c r="J193" s="38"/>
      <c r="K193" s="38"/>
      <c r="L193" s="39"/>
      <c r="M193" s="181"/>
      <c r="N193" s="182"/>
      <c r="O193" s="72"/>
      <c r="P193" s="72"/>
      <c r="Q193" s="72"/>
      <c r="R193" s="72"/>
      <c r="S193" s="72"/>
      <c r="T193" s="73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136</v>
      </c>
      <c r="AU193" s="19" t="s">
        <v>81</v>
      </c>
    </row>
    <row r="194" s="13" customFormat="1">
      <c r="A194" s="13"/>
      <c r="B194" s="183"/>
      <c r="C194" s="13"/>
      <c r="D194" s="184" t="s">
        <v>138</v>
      </c>
      <c r="E194" s="185" t="s">
        <v>3</v>
      </c>
      <c r="F194" s="186" t="s">
        <v>254</v>
      </c>
      <c r="G194" s="13"/>
      <c r="H194" s="185" t="s">
        <v>3</v>
      </c>
      <c r="I194" s="187"/>
      <c r="J194" s="13"/>
      <c r="K194" s="13"/>
      <c r="L194" s="183"/>
      <c r="M194" s="188"/>
      <c r="N194" s="189"/>
      <c r="O194" s="189"/>
      <c r="P194" s="189"/>
      <c r="Q194" s="189"/>
      <c r="R194" s="189"/>
      <c r="S194" s="189"/>
      <c r="T194" s="19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5" t="s">
        <v>138</v>
      </c>
      <c r="AU194" s="185" t="s">
        <v>81</v>
      </c>
      <c r="AV194" s="13" t="s">
        <v>79</v>
      </c>
      <c r="AW194" s="13" t="s">
        <v>33</v>
      </c>
      <c r="AX194" s="13" t="s">
        <v>71</v>
      </c>
      <c r="AY194" s="185" t="s">
        <v>125</v>
      </c>
    </row>
    <row r="195" s="14" customFormat="1">
      <c r="A195" s="14"/>
      <c r="B195" s="191"/>
      <c r="C195" s="14"/>
      <c r="D195" s="184" t="s">
        <v>138</v>
      </c>
      <c r="E195" s="192" t="s">
        <v>3</v>
      </c>
      <c r="F195" s="193" t="s">
        <v>255</v>
      </c>
      <c r="G195" s="14"/>
      <c r="H195" s="194">
        <v>8.3109999999999999</v>
      </c>
      <c r="I195" s="195"/>
      <c r="J195" s="14"/>
      <c r="K195" s="14"/>
      <c r="L195" s="191"/>
      <c r="M195" s="196"/>
      <c r="N195" s="197"/>
      <c r="O195" s="197"/>
      <c r="P195" s="197"/>
      <c r="Q195" s="197"/>
      <c r="R195" s="197"/>
      <c r="S195" s="197"/>
      <c r="T195" s="19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2" t="s">
        <v>138</v>
      </c>
      <c r="AU195" s="192" t="s">
        <v>81</v>
      </c>
      <c r="AV195" s="14" t="s">
        <v>81</v>
      </c>
      <c r="AW195" s="14" t="s">
        <v>33</v>
      </c>
      <c r="AX195" s="14" t="s">
        <v>71</v>
      </c>
      <c r="AY195" s="192" t="s">
        <v>125</v>
      </c>
    </row>
    <row r="196" s="15" customFormat="1">
      <c r="A196" s="15"/>
      <c r="B196" s="199"/>
      <c r="C196" s="15"/>
      <c r="D196" s="184" t="s">
        <v>138</v>
      </c>
      <c r="E196" s="200" t="s">
        <v>3</v>
      </c>
      <c r="F196" s="201" t="s">
        <v>141</v>
      </c>
      <c r="G196" s="15"/>
      <c r="H196" s="202">
        <v>8.3109999999999999</v>
      </c>
      <c r="I196" s="203"/>
      <c r="J196" s="15"/>
      <c r="K196" s="15"/>
      <c r="L196" s="199"/>
      <c r="M196" s="204"/>
      <c r="N196" s="205"/>
      <c r="O196" s="205"/>
      <c r="P196" s="205"/>
      <c r="Q196" s="205"/>
      <c r="R196" s="205"/>
      <c r="S196" s="205"/>
      <c r="T196" s="20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00" t="s">
        <v>138</v>
      </c>
      <c r="AU196" s="200" t="s">
        <v>81</v>
      </c>
      <c r="AV196" s="15" t="s">
        <v>134</v>
      </c>
      <c r="AW196" s="15" t="s">
        <v>33</v>
      </c>
      <c r="AX196" s="15" t="s">
        <v>79</v>
      </c>
      <c r="AY196" s="200" t="s">
        <v>125</v>
      </c>
    </row>
    <row r="197" s="2" customFormat="1" ht="24.15" customHeight="1">
      <c r="A197" s="38"/>
      <c r="B197" s="164"/>
      <c r="C197" s="165" t="s">
        <v>256</v>
      </c>
      <c r="D197" s="165" t="s">
        <v>129</v>
      </c>
      <c r="E197" s="166" t="s">
        <v>257</v>
      </c>
      <c r="F197" s="167" t="s">
        <v>258</v>
      </c>
      <c r="G197" s="168" t="s">
        <v>176</v>
      </c>
      <c r="H197" s="169">
        <v>8.3109999999999999</v>
      </c>
      <c r="I197" s="170"/>
      <c r="J197" s="171">
        <f>ROUND(I197*H197,2)</f>
        <v>0</v>
      </c>
      <c r="K197" s="167" t="s">
        <v>3</v>
      </c>
      <c r="L197" s="39"/>
      <c r="M197" s="172" t="s">
        <v>3</v>
      </c>
      <c r="N197" s="173" t="s">
        <v>42</v>
      </c>
      <c r="O197" s="72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76" t="s">
        <v>134</v>
      </c>
      <c r="AT197" s="176" t="s">
        <v>129</v>
      </c>
      <c r="AU197" s="176" t="s">
        <v>81</v>
      </c>
      <c r="AY197" s="19" t="s">
        <v>125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9" t="s">
        <v>79</v>
      </c>
      <c r="BK197" s="177">
        <f>ROUND(I197*H197,2)</f>
        <v>0</v>
      </c>
      <c r="BL197" s="19" t="s">
        <v>134</v>
      </c>
      <c r="BM197" s="176" t="s">
        <v>259</v>
      </c>
    </row>
    <row r="198" s="2" customFormat="1" ht="37.8" customHeight="1">
      <c r="A198" s="38"/>
      <c r="B198" s="164"/>
      <c r="C198" s="165" t="s">
        <v>260</v>
      </c>
      <c r="D198" s="165" t="s">
        <v>129</v>
      </c>
      <c r="E198" s="166" t="s">
        <v>261</v>
      </c>
      <c r="F198" s="167" t="s">
        <v>262</v>
      </c>
      <c r="G198" s="168" t="s">
        <v>176</v>
      </c>
      <c r="H198" s="169">
        <v>33.152000000000001</v>
      </c>
      <c r="I198" s="170"/>
      <c r="J198" s="171">
        <f>ROUND(I198*H198,2)</f>
        <v>0</v>
      </c>
      <c r="K198" s="167" t="s">
        <v>133</v>
      </c>
      <c r="L198" s="39"/>
      <c r="M198" s="172" t="s">
        <v>3</v>
      </c>
      <c r="N198" s="173" t="s">
        <v>42</v>
      </c>
      <c r="O198" s="72"/>
      <c r="P198" s="174">
        <f>O198*H198</f>
        <v>0</v>
      </c>
      <c r="Q198" s="174">
        <v>0.017639999999999999</v>
      </c>
      <c r="R198" s="174">
        <f>Q198*H198</f>
        <v>0.58480127999999998</v>
      </c>
      <c r="S198" s="174">
        <v>0.02</v>
      </c>
      <c r="T198" s="175">
        <f>S198*H198</f>
        <v>0.66304000000000007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76" t="s">
        <v>134</v>
      </c>
      <c r="AT198" s="176" t="s">
        <v>129</v>
      </c>
      <c r="AU198" s="176" t="s">
        <v>81</v>
      </c>
      <c r="AY198" s="19" t="s">
        <v>125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9" t="s">
        <v>79</v>
      </c>
      <c r="BK198" s="177">
        <f>ROUND(I198*H198,2)</f>
        <v>0</v>
      </c>
      <c r="BL198" s="19" t="s">
        <v>134</v>
      </c>
      <c r="BM198" s="176" t="s">
        <v>263</v>
      </c>
    </row>
    <row r="199" s="2" customFormat="1">
      <c r="A199" s="38"/>
      <c r="B199" s="39"/>
      <c r="C199" s="38"/>
      <c r="D199" s="178" t="s">
        <v>136</v>
      </c>
      <c r="E199" s="38"/>
      <c r="F199" s="179" t="s">
        <v>264</v>
      </c>
      <c r="G199" s="38"/>
      <c r="H199" s="38"/>
      <c r="I199" s="180"/>
      <c r="J199" s="38"/>
      <c r="K199" s="38"/>
      <c r="L199" s="39"/>
      <c r="M199" s="181"/>
      <c r="N199" s="182"/>
      <c r="O199" s="72"/>
      <c r="P199" s="72"/>
      <c r="Q199" s="72"/>
      <c r="R199" s="72"/>
      <c r="S199" s="72"/>
      <c r="T199" s="73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136</v>
      </c>
      <c r="AU199" s="19" t="s">
        <v>81</v>
      </c>
    </row>
    <row r="200" s="14" customFormat="1">
      <c r="A200" s="14"/>
      <c r="B200" s="191"/>
      <c r="C200" s="14"/>
      <c r="D200" s="184" t="s">
        <v>138</v>
      </c>
      <c r="E200" s="192" t="s">
        <v>3</v>
      </c>
      <c r="F200" s="193" t="s">
        <v>265</v>
      </c>
      <c r="G200" s="14"/>
      <c r="H200" s="194">
        <v>33.152000000000001</v>
      </c>
      <c r="I200" s="195"/>
      <c r="J200" s="14"/>
      <c r="K200" s="14"/>
      <c r="L200" s="191"/>
      <c r="M200" s="196"/>
      <c r="N200" s="197"/>
      <c r="O200" s="197"/>
      <c r="P200" s="197"/>
      <c r="Q200" s="197"/>
      <c r="R200" s="197"/>
      <c r="S200" s="197"/>
      <c r="T200" s="19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2" t="s">
        <v>138</v>
      </c>
      <c r="AU200" s="192" t="s">
        <v>81</v>
      </c>
      <c r="AV200" s="14" t="s">
        <v>81</v>
      </c>
      <c r="AW200" s="14" t="s">
        <v>33</v>
      </c>
      <c r="AX200" s="14" t="s">
        <v>71</v>
      </c>
      <c r="AY200" s="192" t="s">
        <v>125</v>
      </c>
    </row>
    <row r="201" s="15" customFormat="1">
      <c r="A201" s="15"/>
      <c r="B201" s="199"/>
      <c r="C201" s="15"/>
      <c r="D201" s="184" t="s">
        <v>138</v>
      </c>
      <c r="E201" s="200" t="s">
        <v>3</v>
      </c>
      <c r="F201" s="201" t="s">
        <v>141</v>
      </c>
      <c r="G201" s="15"/>
      <c r="H201" s="202">
        <v>33.152000000000001</v>
      </c>
      <c r="I201" s="203"/>
      <c r="J201" s="15"/>
      <c r="K201" s="15"/>
      <c r="L201" s="199"/>
      <c r="M201" s="204"/>
      <c r="N201" s="205"/>
      <c r="O201" s="205"/>
      <c r="P201" s="205"/>
      <c r="Q201" s="205"/>
      <c r="R201" s="205"/>
      <c r="S201" s="205"/>
      <c r="T201" s="20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00" t="s">
        <v>138</v>
      </c>
      <c r="AU201" s="200" t="s">
        <v>81</v>
      </c>
      <c r="AV201" s="15" t="s">
        <v>134</v>
      </c>
      <c r="AW201" s="15" t="s">
        <v>33</v>
      </c>
      <c r="AX201" s="15" t="s">
        <v>79</v>
      </c>
      <c r="AY201" s="200" t="s">
        <v>125</v>
      </c>
    </row>
    <row r="202" s="2" customFormat="1" ht="24.15" customHeight="1">
      <c r="A202" s="38"/>
      <c r="B202" s="164"/>
      <c r="C202" s="165" t="s">
        <v>266</v>
      </c>
      <c r="D202" s="165" t="s">
        <v>129</v>
      </c>
      <c r="E202" s="166" t="s">
        <v>267</v>
      </c>
      <c r="F202" s="167" t="s">
        <v>268</v>
      </c>
      <c r="G202" s="168" t="s">
        <v>176</v>
      </c>
      <c r="H202" s="169">
        <v>33.152000000000001</v>
      </c>
      <c r="I202" s="170"/>
      <c r="J202" s="171">
        <f>ROUND(I202*H202,2)</f>
        <v>0</v>
      </c>
      <c r="K202" s="167" t="s">
        <v>133</v>
      </c>
      <c r="L202" s="39"/>
      <c r="M202" s="172" t="s">
        <v>3</v>
      </c>
      <c r="N202" s="173" t="s">
        <v>42</v>
      </c>
      <c r="O202" s="72"/>
      <c r="P202" s="174">
        <f>O202*H202</f>
        <v>0</v>
      </c>
      <c r="Q202" s="174">
        <v>0.00033</v>
      </c>
      <c r="R202" s="174">
        <f>Q202*H202</f>
        <v>0.010940160000000001</v>
      </c>
      <c r="S202" s="174">
        <v>0</v>
      </c>
      <c r="T202" s="17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76" t="s">
        <v>134</v>
      </c>
      <c r="AT202" s="176" t="s">
        <v>129</v>
      </c>
      <c r="AU202" s="176" t="s">
        <v>81</v>
      </c>
      <c r="AY202" s="19" t="s">
        <v>125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9" t="s">
        <v>79</v>
      </c>
      <c r="BK202" s="177">
        <f>ROUND(I202*H202,2)</f>
        <v>0</v>
      </c>
      <c r="BL202" s="19" t="s">
        <v>134</v>
      </c>
      <c r="BM202" s="176" t="s">
        <v>269</v>
      </c>
    </row>
    <row r="203" s="2" customFormat="1">
      <c r="A203" s="38"/>
      <c r="B203" s="39"/>
      <c r="C203" s="38"/>
      <c r="D203" s="178" t="s">
        <v>136</v>
      </c>
      <c r="E203" s="38"/>
      <c r="F203" s="179" t="s">
        <v>270</v>
      </c>
      <c r="G203" s="38"/>
      <c r="H203" s="38"/>
      <c r="I203" s="180"/>
      <c r="J203" s="38"/>
      <c r="K203" s="38"/>
      <c r="L203" s="39"/>
      <c r="M203" s="181"/>
      <c r="N203" s="182"/>
      <c r="O203" s="72"/>
      <c r="P203" s="72"/>
      <c r="Q203" s="72"/>
      <c r="R203" s="72"/>
      <c r="S203" s="72"/>
      <c r="T203" s="73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9" t="s">
        <v>136</v>
      </c>
      <c r="AU203" s="19" t="s">
        <v>81</v>
      </c>
    </row>
    <row r="204" s="14" customFormat="1">
      <c r="A204" s="14"/>
      <c r="B204" s="191"/>
      <c r="C204" s="14"/>
      <c r="D204" s="184" t="s">
        <v>138</v>
      </c>
      <c r="E204" s="192" t="s">
        <v>3</v>
      </c>
      <c r="F204" s="193" t="s">
        <v>265</v>
      </c>
      <c r="G204" s="14"/>
      <c r="H204" s="194">
        <v>33.152000000000001</v>
      </c>
      <c r="I204" s="195"/>
      <c r="J204" s="14"/>
      <c r="K204" s="14"/>
      <c r="L204" s="191"/>
      <c r="M204" s="196"/>
      <c r="N204" s="197"/>
      <c r="O204" s="197"/>
      <c r="P204" s="197"/>
      <c r="Q204" s="197"/>
      <c r="R204" s="197"/>
      <c r="S204" s="197"/>
      <c r="T204" s="19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2" t="s">
        <v>138</v>
      </c>
      <c r="AU204" s="192" t="s">
        <v>81</v>
      </c>
      <c r="AV204" s="14" t="s">
        <v>81</v>
      </c>
      <c r="AW204" s="14" t="s">
        <v>33</v>
      </c>
      <c r="AX204" s="14" t="s">
        <v>71</v>
      </c>
      <c r="AY204" s="192" t="s">
        <v>125</v>
      </c>
    </row>
    <row r="205" s="15" customFormat="1">
      <c r="A205" s="15"/>
      <c r="B205" s="199"/>
      <c r="C205" s="15"/>
      <c r="D205" s="184" t="s">
        <v>138</v>
      </c>
      <c r="E205" s="200" t="s">
        <v>3</v>
      </c>
      <c r="F205" s="201" t="s">
        <v>141</v>
      </c>
      <c r="G205" s="15"/>
      <c r="H205" s="202">
        <v>33.152000000000001</v>
      </c>
      <c r="I205" s="203"/>
      <c r="J205" s="15"/>
      <c r="K205" s="15"/>
      <c r="L205" s="199"/>
      <c r="M205" s="204"/>
      <c r="N205" s="205"/>
      <c r="O205" s="205"/>
      <c r="P205" s="205"/>
      <c r="Q205" s="205"/>
      <c r="R205" s="205"/>
      <c r="S205" s="205"/>
      <c r="T205" s="20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00" t="s">
        <v>138</v>
      </c>
      <c r="AU205" s="200" t="s">
        <v>81</v>
      </c>
      <c r="AV205" s="15" t="s">
        <v>134</v>
      </c>
      <c r="AW205" s="15" t="s">
        <v>33</v>
      </c>
      <c r="AX205" s="15" t="s">
        <v>79</v>
      </c>
      <c r="AY205" s="200" t="s">
        <v>125</v>
      </c>
    </row>
    <row r="206" s="2" customFormat="1" ht="24.15" customHeight="1">
      <c r="A206" s="38"/>
      <c r="B206" s="164"/>
      <c r="C206" s="207" t="s">
        <v>271</v>
      </c>
      <c r="D206" s="207" t="s">
        <v>153</v>
      </c>
      <c r="E206" s="208" t="s">
        <v>272</v>
      </c>
      <c r="F206" s="209" t="s">
        <v>273</v>
      </c>
      <c r="G206" s="210" t="s">
        <v>176</v>
      </c>
      <c r="H206" s="211">
        <v>38.125</v>
      </c>
      <c r="I206" s="212"/>
      <c r="J206" s="213">
        <f>ROUND(I206*H206,2)</f>
        <v>0</v>
      </c>
      <c r="K206" s="209" t="s">
        <v>133</v>
      </c>
      <c r="L206" s="214"/>
      <c r="M206" s="215" t="s">
        <v>3</v>
      </c>
      <c r="N206" s="216" t="s">
        <v>42</v>
      </c>
      <c r="O206" s="72"/>
      <c r="P206" s="174">
        <f>O206*H206</f>
        <v>0</v>
      </c>
      <c r="Q206" s="174">
        <v>0.00029999999999999997</v>
      </c>
      <c r="R206" s="174">
        <f>Q206*H206</f>
        <v>0.0114375</v>
      </c>
      <c r="S206" s="174">
        <v>0</v>
      </c>
      <c r="T206" s="17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76" t="s">
        <v>156</v>
      </c>
      <c r="AT206" s="176" t="s">
        <v>153</v>
      </c>
      <c r="AU206" s="176" t="s">
        <v>81</v>
      </c>
      <c r="AY206" s="19" t="s">
        <v>125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9" t="s">
        <v>79</v>
      </c>
      <c r="BK206" s="177">
        <f>ROUND(I206*H206,2)</f>
        <v>0</v>
      </c>
      <c r="BL206" s="19" t="s">
        <v>134</v>
      </c>
      <c r="BM206" s="176" t="s">
        <v>274</v>
      </c>
    </row>
    <row r="207" s="2" customFormat="1">
      <c r="A207" s="38"/>
      <c r="B207" s="39"/>
      <c r="C207" s="38"/>
      <c r="D207" s="178" t="s">
        <v>136</v>
      </c>
      <c r="E207" s="38"/>
      <c r="F207" s="179" t="s">
        <v>275</v>
      </c>
      <c r="G207" s="38"/>
      <c r="H207" s="38"/>
      <c r="I207" s="180"/>
      <c r="J207" s="38"/>
      <c r="K207" s="38"/>
      <c r="L207" s="39"/>
      <c r="M207" s="181"/>
      <c r="N207" s="182"/>
      <c r="O207" s="72"/>
      <c r="P207" s="72"/>
      <c r="Q207" s="72"/>
      <c r="R207" s="72"/>
      <c r="S207" s="72"/>
      <c r="T207" s="7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136</v>
      </c>
      <c r="AU207" s="19" t="s">
        <v>81</v>
      </c>
    </row>
    <row r="208" s="14" customFormat="1">
      <c r="A208" s="14"/>
      <c r="B208" s="191"/>
      <c r="C208" s="14"/>
      <c r="D208" s="184" t="s">
        <v>138</v>
      </c>
      <c r="E208" s="14"/>
      <c r="F208" s="193" t="s">
        <v>276</v>
      </c>
      <c r="G208" s="14"/>
      <c r="H208" s="194">
        <v>38.125</v>
      </c>
      <c r="I208" s="195"/>
      <c r="J208" s="14"/>
      <c r="K208" s="14"/>
      <c r="L208" s="191"/>
      <c r="M208" s="196"/>
      <c r="N208" s="197"/>
      <c r="O208" s="197"/>
      <c r="P208" s="197"/>
      <c r="Q208" s="197"/>
      <c r="R208" s="197"/>
      <c r="S208" s="197"/>
      <c r="T208" s="19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2" t="s">
        <v>138</v>
      </c>
      <c r="AU208" s="192" t="s">
        <v>81</v>
      </c>
      <c r="AV208" s="14" t="s">
        <v>81</v>
      </c>
      <c r="AW208" s="14" t="s">
        <v>4</v>
      </c>
      <c r="AX208" s="14" t="s">
        <v>79</v>
      </c>
      <c r="AY208" s="192" t="s">
        <v>125</v>
      </c>
    </row>
    <row r="209" s="12" customFormat="1" ht="22.8" customHeight="1">
      <c r="A209" s="12"/>
      <c r="B209" s="151"/>
      <c r="C209" s="12"/>
      <c r="D209" s="152" t="s">
        <v>70</v>
      </c>
      <c r="E209" s="162" t="s">
        <v>249</v>
      </c>
      <c r="F209" s="162" t="s">
        <v>277</v>
      </c>
      <c r="G209" s="12"/>
      <c r="H209" s="12"/>
      <c r="I209" s="154"/>
      <c r="J209" s="163">
        <f>BK209</f>
        <v>0</v>
      </c>
      <c r="K209" s="12"/>
      <c r="L209" s="151"/>
      <c r="M209" s="156"/>
      <c r="N209" s="157"/>
      <c r="O209" s="157"/>
      <c r="P209" s="158">
        <f>SUM(P210:P296)</f>
        <v>0</v>
      </c>
      <c r="Q209" s="157"/>
      <c r="R209" s="158">
        <f>SUM(R210:R296)</f>
        <v>0.0079340399999999998</v>
      </c>
      <c r="S209" s="157"/>
      <c r="T209" s="159">
        <f>SUM(T210:T296)</f>
        <v>25.354106000000005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52" t="s">
        <v>79</v>
      </c>
      <c r="AT209" s="160" t="s">
        <v>70</v>
      </c>
      <c r="AU209" s="160" t="s">
        <v>79</v>
      </c>
      <c r="AY209" s="152" t="s">
        <v>125</v>
      </c>
      <c r="BK209" s="161">
        <f>SUM(BK210:BK296)</f>
        <v>0</v>
      </c>
    </row>
    <row r="210" s="2" customFormat="1" ht="37.8" customHeight="1">
      <c r="A210" s="38"/>
      <c r="B210" s="164"/>
      <c r="C210" s="165" t="s">
        <v>278</v>
      </c>
      <c r="D210" s="165" t="s">
        <v>129</v>
      </c>
      <c r="E210" s="166" t="s">
        <v>279</v>
      </c>
      <c r="F210" s="167" t="s">
        <v>280</v>
      </c>
      <c r="G210" s="168" t="s">
        <v>176</v>
      </c>
      <c r="H210" s="169">
        <v>12.912000000000001</v>
      </c>
      <c r="I210" s="170"/>
      <c r="J210" s="171">
        <f>ROUND(I210*H210,2)</f>
        <v>0</v>
      </c>
      <c r="K210" s="167" t="s">
        <v>133</v>
      </c>
      <c r="L210" s="39"/>
      <c r="M210" s="172" t="s">
        <v>3</v>
      </c>
      <c r="N210" s="173" t="s">
        <v>42</v>
      </c>
      <c r="O210" s="72"/>
      <c r="P210" s="174">
        <f>O210*H210</f>
        <v>0</v>
      </c>
      <c r="Q210" s="174">
        <v>0.00021000000000000001</v>
      </c>
      <c r="R210" s="174">
        <f>Q210*H210</f>
        <v>0.0027115200000000002</v>
      </c>
      <c r="S210" s="174">
        <v>0</v>
      </c>
      <c r="T210" s="17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76" t="s">
        <v>134</v>
      </c>
      <c r="AT210" s="176" t="s">
        <v>129</v>
      </c>
      <c r="AU210" s="176" t="s">
        <v>81</v>
      </c>
      <c r="AY210" s="19" t="s">
        <v>125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9" t="s">
        <v>79</v>
      </c>
      <c r="BK210" s="177">
        <f>ROUND(I210*H210,2)</f>
        <v>0</v>
      </c>
      <c r="BL210" s="19" t="s">
        <v>134</v>
      </c>
      <c r="BM210" s="176" t="s">
        <v>281</v>
      </c>
    </row>
    <row r="211" s="2" customFormat="1">
      <c r="A211" s="38"/>
      <c r="B211" s="39"/>
      <c r="C211" s="38"/>
      <c r="D211" s="178" t="s">
        <v>136</v>
      </c>
      <c r="E211" s="38"/>
      <c r="F211" s="179" t="s">
        <v>282</v>
      </c>
      <c r="G211" s="38"/>
      <c r="H211" s="38"/>
      <c r="I211" s="180"/>
      <c r="J211" s="38"/>
      <c r="K211" s="38"/>
      <c r="L211" s="39"/>
      <c r="M211" s="181"/>
      <c r="N211" s="182"/>
      <c r="O211" s="72"/>
      <c r="P211" s="72"/>
      <c r="Q211" s="72"/>
      <c r="R211" s="72"/>
      <c r="S211" s="72"/>
      <c r="T211" s="73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136</v>
      </c>
      <c r="AU211" s="19" t="s">
        <v>81</v>
      </c>
    </row>
    <row r="212" s="14" customFormat="1">
      <c r="A212" s="14"/>
      <c r="B212" s="191"/>
      <c r="C212" s="14"/>
      <c r="D212" s="184" t="s">
        <v>138</v>
      </c>
      <c r="E212" s="192" t="s">
        <v>3</v>
      </c>
      <c r="F212" s="193" t="s">
        <v>283</v>
      </c>
      <c r="G212" s="14"/>
      <c r="H212" s="194">
        <v>12.912000000000001</v>
      </c>
      <c r="I212" s="195"/>
      <c r="J212" s="14"/>
      <c r="K212" s="14"/>
      <c r="L212" s="191"/>
      <c r="M212" s="196"/>
      <c r="N212" s="197"/>
      <c r="O212" s="197"/>
      <c r="P212" s="197"/>
      <c r="Q212" s="197"/>
      <c r="R212" s="197"/>
      <c r="S212" s="197"/>
      <c r="T212" s="19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2" t="s">
        <v>138</v>
      </c>
      <c r="AU212" s="192" t="s">
        <v>81</v>
      </c>
      <c r="AV212" s="14" t="s">
        <v>81</v>
      </c>
      <c r="AW212" s="14" t="s">
        <v>33</v>
      </c>
      <c r="AX212" s="14" t="s">
        <v>71</v>
      </c>
      <c r="AY212" s="192" t="s">
        <v>125</v>
      </c>
    </row>
    <row r="213" s="15" customFormat="1">
      <c r="A213" s="15"/>
      <c r="B213" s="199"/>
      <c r="C213" s="15"/>
      <c r="D213" s="184" t="s">
        <v>138</v>
      </c>
      <c r="E213" s="200" t="s">
        <v>3</v>
      </c>
      <c r="F213" s="201" t="s">
        <v>141</v>
      </c>
      <c r="G213" s="15"/>
      <c r="H213" s="202">
        <v>12.912000000000001</v>
      </c>
      <c r="I213" s="203"/>
      <c r="J213" s="15"/>
      <c r="K213" s="15"/>
      <c r="L213" s="199"/>
      <c r="M213" s="204"/>
      <c r="N213" s="205"/>
      <c r="O213" s="205"/>
      <c r="P213" s="205"/>
      <c r="Q213" s="205"/>
      <c r="R213" s="205"/>
      <c r="S213" s="205"/>
      <c r="T213" s="20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00" t="s">
        <v>138</v>
      </c>
      <c r="AU213" s="200" t="s">
        <v>81</v>
      </c>
      <c r="AV213" s="15" t="s">
        <v>134</v>
      </c>
      <c r="AW213" s="15" t="s">
        <v>33</v>
      </c>
      <c r="AX213" s="15" t="s">
        <v>79</v>
      </c>
      <c r="AY213" s="200" t="s">
        <v>125</v>
      </c>
    </row>
    <row r="214" s="2" customFormat="1" ht="16.5" customHeight="1">
      <c r="A214" s="38"/>
      <c r="B214" s="164"/>
      <c r="C214" s="165" t="s">
        <v>9</v>
      </c>
      <c r="D214" s="165" t="s">
        <v>129</v>
      </c>
      <c r="E214" s="166" t="s">
        <v>284</v>
      </c>
      <c r="F214" s="167" t="s">
        <v>285</v>
      </c>
      <c r="G214" s="168" t="s">
        <v>286</v>
      </c>
      <c r="H214" s="169">
        <v>1</v>
      </c>
      <c r="I214" s="170"/>
      <c r="J214" s="171">
        <f>ROUND(I214*H214,2)</f>
        <v>0</v>
      </c>
      <c r="K214" s="167" t="s">
        <v>3</v>
      </c>
      <c r="L214" s="39"/>
      <c r="M214" s="172" t="s">
        <v>3</v>
      </c>
      <c r="N214" s="173" t="s">
        <v>42</v>
      </c>
      <c r="O214" s="72"/>
      <c r="P214" s="174">
        <f>O214*H214</f>
        <v>0</v>
      </c>
      <c r="Q214" s="174">
        <v>0.00021000000000000001</v>
      </c>
      <c r="R214" s="174">
        <f>Q214*H214</f>
        <v>0.00021000000000000001</v>
      </c>
      <c r="S214" s="174">
        <v>0</v>
      </c>
      <c r="T214" s="17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76" t="s">
        <v>134</v>
      </c>
      <c r="AT214" s="176" t="s">
        <v>129</v>
      </c>
      <c r="AU214" s="176" t="s">
        <v>81</v>
      </c>
      <c r="AY214" s="19" t="s">
        <v>125</v>
      </c>
      <c r="BE214" s="177">
        <f>IF(N214="základní",J214,0)</f>
        <v>0</v>
      </c>
      <c r="BF214" s="177">
        <f>IF(N214="snížená",J214,0)</f>
        <v>0</v>
      </c>
      <c r="BG214" s="177">
        <f>IF(N214="zákl. přenesená",J214,0)</f>
        <v>0</v>
      </c>
      <c r="BH214" s="177">
        <f>IF(N214="sníž. přenesená",J214,0)</f>
        <v>0</v>
      </c>
      <c r="BI214" s="177">
        <f>IF(N214="nulová",J214,0)</f>
        <v>0</v>
      </c>
      <c r="BJ214" s="19" t="s">
        <v>79</v>
      </c>
      <c r="BK214" s="177">
        <f>ROUND(I214*H214,2)</f>
        <v>0</v>
      </c>
      <c r="BL214" s="19" t="s">
        <v>134</v>
      </c>
      <c r="BM214" s="176" t="s">
        <v>287</v>
      </c>
    </row>
    <row r="215" s="2" customFormat="1" ht="44.25" customHeight="1">
      <c r="A215" s="38"/>
      <c r="B215" s="164"/>
      <c r="C215" s="165" t="s">
        <v>288</v>
      </c>
      <c r="D215" s="165" t="s">
        <v>129</v>
      </c>
      <c r="E215" s="166" t="s">
        <v>289</v>
      </c>
      <c r="F215" s="167" t="s">
        <v>290</v>
      </c>
      <c r="G215" s="168" t="s">
        <v>132</v>
      </c>
      <c r="H215" s="169">
        <v>0.75</v>
      </c>
      <c r="I215" s="170"/>
      <c r="J215" s="171">
        <f>ROUND(I215*H215,2)</f>
        <v>0</v>
      </c>
      <c r="K215" s="167" t="s">
        <v>133</v>
      </c>
      <c r="L215" s="39"/>
      <c r="M215" s="172" t="s">
        <v>3</v>
      </c>
      <c r="N215" s="173" t="s">
        <v>42</v>
      </c>
      <c r="O215" s="72"/>
      <c r="P215" s="174">
        <f>O215*H215</f>
        <v>0</v>
      </c>
      <c r="Q215" s="174">
        <v>0</v>
      </c>
      <c r="R215" s="174">
        <f>Q215*H215</f>
        <v>0</v>
      </c>
      <c r="S215" s="174">
        <v>1.671</v>
      </c>
      <c r="T215" s="175">
        <f>S215*H215</f>
        <v>1.25325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76" t="s">
        <v>288</v>
      </c>
      <c r="AT215" s="176" t="s">
        <v>129</v>
      </c>
      <c r="AU215" s="176" t="s">
        <v>81</v>
      </c>
      <c r="AY215" s="19" t="s">
        <v>125</v>
      </c>
      <c r="BE215" s="177">
        <f>IF(N215="základní",J215,0)</f>
        <v>0</v>
      </c>
      <c r="BF215" s="177">
        <f>IF(N215="snížená",J215,0)</f>
        <v>0</v>
      </c>
      <c r="BG215" s="177">
        <f>IF(N215="zákl. přenesená",J215,0)</f>
        <v>0</v>
      </c>
      <c r="BH215" s="177">
        <f>IF(N215="sníž. přenesená",J215,0)</f>
        <v>0</v>
      </c>
      <c r="BI215" s="177">
        <f>IF(N215="nulová",J215,0)</f>
        <v>0</v>
      </c>
      <c r="BJ215" s="19" t="s">
        <v>79</v>
      </c>
      <c r="BK215" s="177">
        <f>ROUND(I215*H215,2)</f>
        <v>0</v>
      </c>
      <c r="BL215" s="19" t="s">
        <v>288</v>
      </c>
      <c r="BM215" s="176" t="s">
        <v>291</v>
      </c>
    </row>
    <row r="216" s="2" customFormat="1">
      <c r="A216" s="38"/>
      <c r="B216" s="39"/>
      <c r="C216" s="38"/>
      <c r="D216" s="178" t="s">
        <v>136</v>
      </c>
      <c r="E216" s="38"/>
      <c r="F216" s="179" t="s">
        <v>292</v>
      </c>
      <c r="G216" s="38"/>
      <c r="H216" s="38"/>
      <c r="I216" s="180"/>
      <c r="J216" s="38"/>
      <c r="K216" s="38"/>
      <c r="L216" s="39"/>
      <c r="M216" s="181"/>
      <c r="N216" s="182"/>
      <c r="O216" s="72"/>
      <c r="P216" s="72"/>
      <c r="Q216" s="72"/>
      <c r="R216" s="72"/>
      <c r="S216" s="72"/>
      <c r="T216" s="73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136</v>
      </c>
      <c r="AU216" s="19" t="s">
        <v>81</v>
      </c>
    </row>
    <row r="217" s="13" customFormat="1">
      <c r="A217" s="13"/>
      <c r="B217" s="183"/>
      <c r="C217" s="13"/>
      <c r="D217" s="184" t="s">
        <v>138</v>
      </c>
      <c r="E217" s="185" t="s">
        <v>3</v>
      </c>
      <c r="F217" s="186" t="s">
        <v>293</v>
      </c>
      <c r="G217" s="13"/>
      <c r="H217" s="185" t="s">
        <v>3</v>
      </c>
      <c r="I217" s="187"/>
      <c r="J217" s="13"/>
      <c r="K217" s="13"/>
      <c r="L217" s="183"/>
      <c r="M217" s="188"/>
      <c r="N217" s="189"/>
      <c r="O217" s="189"/>
      <c r="P217" s="189"/>
      <c r="Q217" s="189"/>
      <c r="R217" s="189"/>
      <c r="S217" s="189"/>
      <c r="T217" s="19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5" t="s">
        <v>138</v>
      </c>
      <c r="AU217" s="185" t="s">
        <v>81</v>
      </c>
      <c r="AV217" s="13" t="s">
        <v>79</v>
      </c>
      <c r="AW217" s="13" t="s">
        <v>33</v>
      </c>
      <c r="AX217" s="13" t="s">
        <v>71</v>
      </c>
      <c r="AY217" s="185" t="s">
        <v>125</v>
      </c>
    </row>
    <row r="218" s="14" customFormat="1">
      <c r="A218" s="14"/>
      <c r="B218" s="191"/>
      <c r="C218" s="14"/>
      <c r="D218" s="184" t="s">
        <v>138</v>
      </c>
      <c r="E218" s="192" t="s">
        <v>3</v>
      </c>
      <c r="F218" s="193" t="s">
        <v>294</v>
      </c>
      <c r="G218" s="14"/>
      <c r="H218" s="194">
        <v>0.75</v>
      </c>
      <c r="I218" s="195"/>
      <c r="J218" s="14"/>
      <c r="K218" s="14"/>
      <c r="L218" s="191"/>
      <c r="M218" s="196"/>
      <c r="N218" s="197"/>
      <c r="O218" s="197"/>
      <c r="P218" s="197"/>
      <c r="Q218" s="197"/>
      <c r="R218" s="197"/>
      <c r="S218" s="197"/>
      <c r="T218" s="19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2" t="s">
        <v>138</v>
      </c>
      <c r="AU218" s="192" t="s">
        <v>81</v>
      </c>
      <c r="AV218" s="14" t="s">
        <v>81</v>
      </c>
      <c r="AW218" s="14" t="s">
        <v>33</v>
      </c>
      <c r="AX218" s="14" t="s">
        <v>71</v>
      </c>
      <c r="AY218" s="192" t="s">
        <v>125</v>
      </c>
    </row>
    <row r="219" s="15" customFormat="1">
      <c r="A219" s="15"/>
      <c r="B219" s="199"/>
      <c r="C219" s="15"/>
      <c r="D219" s="184" t="s">
        <v>138</v>
      </c>
      <c r="E219" s="200" t="s">
        <v>3</v>
      </c>
      <c r="F219" s="201" t="s">
        <v>141</v>
      </c>
      <c r="G219" s="15"/>
      <c r="H219" s="202">
        <v>0.75</v>
      </c>
      <c r="I219" s="203"/>
      <c r="J219" s="15"/>
      <c r="K219" s="15"/>
      <c r="L219" s="199"/>
      <c r="M219" s="204"/>
      <c r="N219" s="205"/>
      <c r="O219" s="205"/>
      <c r="P219" s="205"/>
      <c r="Q219" s="205"/>
      <c r="R219" s="205"/>
      <c r="S219" s="205"/>
      <c r="T219" s="20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00" t="s">
        <v>138</v>
      </c>
      <c r="AU219" s="200" t="s">
        <v>81</v>
      </c>
      <c r="AV219" s="15" t="s">
        <v>134</v>
      </c>
      <c r="AW219" s="15" t="s">
        <v>33</v>
      </c>
      <c r="AX219" s="15" t="s">
        <v>79</v>
      </c>
      <c r="AY219" s="200" t="s">
        <v>125</v>
      </c>
    </row>
    <row r="220" s="2" customFormat="1" ht="33" customHeight="1">
      <c r="A220" s="38"/>
      <c r="B220" s="164"/>
      <c r="C220" s="165" t="s">
        <v>295</v>
      </c>
      <c r="D220" s="165" t="s">
        <v>129</v>
      </c>
      <c r="E220" s="166" t="s">
        <v>296</v>
      </c>
      <c r="F220" s="167" t="s">
        <v>297</v>
      </c>
      <c r="G220" s="168" t="s">
        <v>132</v>
      </c>
      <c r="H220" s="169">
        <v>15.583</v>
      </c>
      <c r="I220" s="170"/>
      <c r="J220" s="171">
        <f>ROUND(I220*H220,2)</f>
        <v>0</v>
      </c>
      <c r="K220" s="167" t="s">
        <v>133</v>
      </c>
      <c r="L220" s="39"/>
      <c r="M220" s="172" t="s">
        <v>3</v>
      </c>
      <c r="N220" s="173" t="s">
        <v>42</v>
      </c>
      <c r="O220" s="72"/>
      <c r="P220" s="174">
        <f>O220*H220</f>
        <v>0</v>
      </c>
      <c r="Q220" s="174">
        <v>0</v>
      </c>
      <c r="R220" s="174">
        <f>Q220*H220</f>
        <v>0</v>
      </c>
      <c r="S220" s="174">
        <v>1.3999999999999999</v>
      </c>
      <c r="T220" s="175">
        <f>S220*H220</f>
        <v>21.816199999999998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76" t="s">
        <v>134</v>
      </c>
      <c r="AT220" s="176" t="s">
        <v>129</v>
      </c>
      <c r="AU220" s="176" t="s">
        <v>81</v>
      </c>
      <c r="AY220" s="19" t="s">
        <v>125</v>
      </c>
      <c r="BE220" s="177">
        <f>IF(N220="základní",J220,0)</f>
        <v>0</v>
      </c>
      <c r="BF220" s="177">
        <f>IF(N220="snížená",J220,0)</f>
        <v>0</v>
      </c>
      <c r="BG220" s="177">
        <f>IF(N220="zákl. přenesená",J220,0)</f>
        <v>0</v>
      </c>
      <c r="BH220" s="177">
        <f>IF(N220="sníž. přenesená",J220,0)</f>
        <v>0</v>
      </c>
      <c r="BI220" s="177">
        <f>IF(N220="nulová",J220,0)</f>
        <v>0</v>
      </c>
      <c r="BJ220" s="19" t="s">
        <v>79</v>
      </c>
      <c r="BK220" s="177">
        <f>ROUND(I220*H220,2)</f>
        <v>0</v>
      </c>
      <c r="BL220" s="19" t="s">
        <v>134</v>
      </c>
      <c r="BM220" s="176" t="s">
        <v>298</v>
      </c>
    </row>
    <row r="221" s="2" customFormat="1">
      <c r="A221" s="38"/>
      <c r="B221" s="39"/>
      <c r="C221" s="38"/>
      <c r="D221" s="178" t="s">
        <v>136</v>
      </c>
      <c r="E221" s="38"/>
      <c r="F221" s="179" t="s">
        <v>299</v>
      </c>
      <c r="G221" s="38"/>
      <c r="H221" s="38"/>
      <c r="I221" s="180"/>
      <c r="J221" s="38"/>
      <c r="K221" s="38"/>
      <c r="L221" s="39"/>
      <c r="M221" s="181"/>
      <c r="N221" s="182"/>
      <c r="O221" s="72"/>
      <c r="P221" s="72"/>
      <c r="Q221" s="72"/>
      <c r="R221" s="72"/>
      <c r="S221" s="72"/>
      <c r="T221" s="73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9" t="s">
        <v>136</v>
      </c>
      <c r="AU221" s="19" t="s">
        <v>81</v>
      </c>
    </row>
    <row r="222" s="13" customFormat="1">
      <c r="A222" s="13"/>
      <c r="B222" s="183"/>
      <c r="C222" s="13"/>
      <c r="D222" s="184" t="s">
        <v>138</v>
      </c>
      <c r="E222" s="185" t="s">
        <v>3</v>
      </c>
      <c r="F222" s="186" t="s">
        <v>300</v>
      </c>
      <c r="G222" s="13"/>
      <c r="H222" s="185" t="s">
        <v>3</v>
      </c>
      <c r="I222" s="187"/>
      <c r="J222" s="13"/>
      <c r="K222" s="13"/>
      <c r="L222" s="183"/>
      <c r="M222" s="188"/>
      <c r="N222" s="189"/>
      <c r="O222" s="189"/>
      <c r="P222" s="189"/>
      <c r="Q222" s="189"/>
      <c r="R222" s="189"/>
      <c r="S222" s="189"/>
      <c r="T222" s="19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5" t="s">
        <v>138</v>
      </c>
      <c r="AU222" s="185" t="s">
        <v>81</v>
      </c>
      <c r="AV222" s="13" t="s">
        <v>79</v>
      </c>
      <c r="AW222" s="13" t="s">
        <v>33</v>
      </c>
      <c r="AX222" s="13" t="s">
        <v>71</v>
      </c>
      <c r="AY222" s="185" t="s">
        <v>125</v>
      </c>
    </row>
    <row r="223" s="14" customFormat="1">
      <c r="A223" s="14"/>
      <c r="B223" s="191"/>
      <c r="C223" s="14"/>
      <c r="D223" s="184" t="s">
        <v>138</v>
      </c>
      <c r="E223" s="192" t="s">
        <v>3</v>
      </c>
      <c r="F223" s="193" t="s">
        <v>301</v>
      </c>
      <c r="G223" s="14"/>
      <c r="H223" s="194">
        <v>18.405000000000001</v>
      </c>
      <c r="I223" s="195"/>
      <c r="J223" s="14"/>
      <c r="K223" s="14"/>
      <c r="L223" s="191"/>
      <c r="M223" s="196"/>
      <c r="N223" s="197"/>
      <c r="O223" s="197"/>
      <c r="P223" s="197"/>
      <c r="Q223" s="197"/>
      <c r="R223" s="197"/>
      <c r="S223" s="197"/>
      <c r="T223" s="19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2" t="s">
        <v>138</v>
      </c>
      <c r="AU223" s="192" t="s">
        <v>81</v>
      </c>
      <c r="AV223" s="14" t="s">
        <v>81</v>
      </c>
      <c r="AW223" s="14" t="s">
        <v>33</v>
      </c>
      <c r="AX223" s="14" t="s">
        <v>71</v>
      </c>
      <c r="AY223" s="192" t="s">
        <v>125</v>
      </c>
    </row>
    <row r="224" s="13" customFormat="1">
      <c r="A224" s="13"/>
      <c r="B224" s="183"/>
      <c r="C224" s="13"/>
      <c r="D224" s="184" t="s">
        <v>138</v>
      </c>
      <c r="E224" s="185" t="s">
        <v>3</v>
      </c>
      <c r="F224" s="186" t="s">
        <v>243</v>
      </c>
      <c r="G224" s="13"/>
      <c r="H224" s="185" t="s">
        <v>3</v>
      </c>
      <c r="I224" s="187"/>
      <c r="J224" s="13"/>
      <c r="K224" s="13"/>
      <c r="L224" s="183"/>
      <c r="M224" s="188"/>
      <c r="N224" s="189"/>
      <c r="O224" s="189"/>
      <c r="P224" s="189"/>
      <c r="Q224" s="189"/>
      <c r="R224" s="189"/>
      <c r="S224" s="189"/>
      <c r="T224" s="19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5" t="s">
        <v>138</v>
      </c>
      <c r="AU224" s="185" t="s">
        <v>81</v>
      </c>
      <c r="AV224" s="13" t="s">
        <v>79</v>
      </c>
      <c r="AW224" s="13" t="s">
        <v>33</v>
      </c>
      <c r="AX224" s="13" t="s">
        <v>71</v>
      </c>
      <c r="AY224" s="185" t="s">
        <v>125</v>
      </c>
    </row>
    <row r="225" s="14" customFormat="1">
      <c r="A225" s="14"/>
      <c r="B225" s="191"/>
      <c r="C225" s="14"/>
      <c r="D225" s="184" t="s">
        <v>138</v>
      </c>
      <c r="E225" s="192" t="s">
        <v>3</v>
      </c>
      <c r="F225" s="193" t="s">
        <v>302</v>
      </c>
      <c r="G225" s="14"/>
      <c r="H225" s="194">
        <v>-2.8220000000000001</v>
      </c>
      <c r="I225" s="195"/>
      <c r="J225" s="14"/>
      <c r="K225" s="14"/>
      <c r="L225" s="191"/>
      <c r="M225" s="196"/>
      <c r="N225" s="197"/>
      <c r="O225" s="197"/>
      <c r="P225" s="197"/>
      <c r="Q225" s="197"/>
      <c r="R225" s="197"/>
      <c r="S225" s="197"/>
      <c r="T225" s="19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2" t="s">
        <v>138</v>
      </c>
      <c r="AU225" s="192" t="s">
        <v>81</v>
      </c>
      <c r="AV225" s="14" t="s">
        <v>81</v>
      </c>
      <c r="AW225" s="14" t="s">
        <v>33</v>
      </c>
      <c r="AX225" s="14" t="s">
        <v>71</v>
      </c>
      <c r="AY225" s="192" t="s">
        <v>125</v>
      </c>
    </row>
    <row r="226" s="15" customFormat="1">
      <c r="A226" s="15"/>
      <c r="B226" s="199"/>
      <c r="C226" s="15"/>
      <c r="D226" s="184" t="s">
        <v>138</v>
      </c>
      <c r="E226" s="200" t="s">
        <v>3</v>
      </c>
      <c r="F226" s="201" t="s">
        <v>141</v>
      </c>
      <c r="G226" s="15"/>
      <c r="H226" s="202">
        <v>15.583</v>
      </c>
      <c r="I226" s="203"/>
      <c r="J226" s="15"/>
      <c r="K226" s="15"/>
      <c r="L226" s="199"/>
      <c r="M226" s="204"/>
      <c r="N226" s="205"/>
      <c r="O226" s="205"/>
      <c r="P226" s="205"/>
      <c r="Q226" s="205"/>
      <c r="R226" s="205"/>
      <c r="S226" s="205"/>
      <c r="T226" s="20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00" t="s">
        <v>138</v>
      </c>
      <c r="AU226" s="200" t="s">
        <v>81</v>
      </c>
      <c r="AV226" s="15" t="s">
        <v>134</v>
      </c>
      <c r="AW226" s="15" t="s">
        <v>33</v>
      </c>
      <c r="AX226" s="15" t="s">
        <v>79</v>
      </c>
      <c r="AY226" s="200" t="s">
        <v>125</v>
      </c>
    </row>
    <row r="227" s="2" customFormat="1" ht="37.8" customHeight="1">
      <c r="A227" s="38"/>
      <c r="B227" s="164"/>
      <c r="C227" s="165" t="s">
        <v>303</v>
      </c>
      <c r="D227" s="165" t="s">
        <v>129</v>
      </c>
      <c r="E227" s="166" t="s">
        <v>304</v>
      </c>
      <c r="F227" s="167" t="s">
        <v>305</v>
      </c>
      <c r="G227" s="168" t="s">
        <v>176</v>
      </c>
      <c r="H227" s="169">
        <v>125.313</v>
      </c>
      <c r="I227" s="170"/>
      <c r="J227" s="171">
        <f>ROUND(I227*H227,2)</f>
        <v>0</v>
      </c>
      <c r="K227" s="167" t="s">
        <v>133</v>
      </c>
      <c r="L227" s="39"/>
      <c r="M227" s="172" t="s">
        <v>3</v>
      </c>
      <c r="N227" s="173" t="s">
        <v>42</v>
      </c>
      <c r="O227" s="72"/>
      <c r="P227" s="174">
        <f>O227*H227</f>
        <v>0</v>
      </c>
      <c r="Q227" s="174">
        <v>4.0000000000000003E-05</v>
      </c>
      <c r="R227" s="174">
        <f>Q227*H227</f>
        <v>0.0050125200000000003</v>
      </c>
      <c r="S227" s="174">
        <v>0</v>
      </c>
      <c r="T227" s="17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76" t="s">
        <v>134</v>
      </c>
      <c r="AT227" s="176" t="s">
        <v>129</v>
      </c>
      <c r="AU227" s="176" t="s">
        <v>81</v>
      </c>
      <c r="AY227" s="19" t="s">
        <v>125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9" t="s">
        <v>79</v>
      </c>
      <c r="BK227" s="177">
        <f>ROUND(I227*H227,2)</f>
        <v>0</v>
      </c>
      <c r="BL227" s="19" t="s">
        <v>134</v>
      </c>
      <c r="BM227" s="176" t="s">
        <v>306</v>
      </c>
    </row>
    <row r="228" s="2" customFormat="1">
      <c r="A228" s="38"/>
      <c r="B228" s="39"/>
      <c r="C228" s="38"/>
      <c r="D228" s="178" t="s">
        <v>136</v>
      </c>
      <c r="E228" s="38"/>
      <c r="F228" s="179" t="s">
        <v>307</v>
      </c>
      <c r="G228" s="38"/>
      <c r="H228" s="38"/>
      <c r="I228" s="180"/>
      <c r="J228" s="38"/>
      <c r="K228" s="38"/>
      <c r="L228" s="39"/>
      <c r="M228" s="181"/>
      <c r="N228" s="182"/>
      <c r="O228" s="72"/>
      <c r="P228" s="72"/>
      <c r="Q228" s="72"/>
      <c r="R228" s="72"/>
      <c r="S228" s="72"/>
      <c r="T228" s="73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136</v>
      </c>
      <c r="AU228" s="19" t="s">
        <v>81</v>
      </c>
    </row>
    <row r="229" s="2" customFormat="1" ht="24.15" customHeight="1">
      <c r="A229" s="38"/>
      <c r="B229" s="164"/>
      <c r="C229" s="165" t="s">
        <v>308</v>
      </c>
      <c r="D229" s="165" t="s">
        <v>129</v>
      </c>
      <c r="E229" s="166" t="s">
        <v>309</v>
      </c>
      <c r="F229" s="167" t="s">
        <v>310</v>
      </c>
      <c r="G229" s="168" t="s">
        <v>176</v>
      </c>
      <c r="H229" s="169">
        <v>125.313</v>
      </c>
      <c r="I229" s="170"/>
      <c r="J229" s="171">
        <f>ROUND(I229*H229,2)</f>
        <v>0</v>
      </c>
      <c r="K229" s="167" t="s">
        <v>133</v>
      </c>
      <c r="L229" s="39"/>
      <c r="M229" s="172" t="s">
        <v>3</v>
      </c>
      <c r="N229" s="173" t="s">
        <v>42</v>
      </c>
      <c r="O229" s="72"/>
      <c r="P229" s="174">
        <f>O229*H229</f>
        <v>0</v>
      </c>
      <c r="Q229" s="174">
        <v>0</v>
      </c>
      <c r="R229" s="174">
        <f>Q229*H229</f>
        <v>0</v>
      </c>
      <c r="S229" s="174">
        <v>0</v>
      </c>
      <c r="T229" s="17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76" t="s">
        <v>288</v>
      </c>
      <c r="AT229" s="176" t="s">
        <v>129</v>
      </c>
      <c r="AU229" s="176" t="s">
        <v>81</v>
      </c>
      <c r="AY229" s="19" t="s">
        <v>125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9" t="s">
        <v>79</v>
      </c>
      <c r="BK229" s="177">
        <f>ROUND(I229*H229,2)</f>
        <v>0</v>
      </c>
      <c r="BL229" s="19" t="s">
        <v>288</v>
      </c>
      <c r="BM229" s="176" t="s">
        <v>311</v>
      </c>
    </row>
    <row r="230" s="2" customFormat="1">
      <c r="A230" s="38"/>
      <c r="B230" s="39"/>
      <c r="C230" s="38"/>
      <c r="D230" s="178" t="s">
        <v>136</v>
      </c>
      <c r="E230" s="38"/>
      <c r="F230" s="179" t="s">
        <v>312</v>
      </c>
      <c r="G230" s="38"/>
      <c r="H230" s="38"/>
      <c r="I230" s="180"/>
      <c r="J230" s="38"/>
      <c r="K230" s="38"/>
      <c r="L230" s="39"/>
      <c r="M230" s="181"/>
      <c r="N230" s="182"/>
      <c r="O230" s="72"/>
      <c r="P230" s="72"/>
      <c r="Q230" s="72"/>
      <c r="R230" s="72"/>
      <c r="S230" s="72"/>
      <c r="T230" s="73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9" t="s">
        <v>136</v>
      </c>
      <c r="AU230" s="19" t="s">
        <v>81</v>
      </c>
    </row>
    <row r="231" s="13" customFormat="1">
      <c r="A231" s="13"/>
      <c r="B231" s="183"/>
      <c r="C231" s="13"/>
      <c r="D231" s="184" t="s">
        <v>138</v>
      </c>
      <c r="E231" s="185" t="s">
        <v>3</v>
      </c>
      <c r="F231" s="186" t="s">
        <v>300</v>
      </c>
      <c r="G231" s="13"/>
      <c r="H231" s="185" t="s">
        <v>3</v>
      </c>
      <c r="I231" s="187"/>
      <c r="J231" s="13"/>
      <c r="K231" s="13"/>
      <c r="L231" s="183"/>
      <c r="M231" s="188"/>
      <c r="N231" s="189"/>
      <c r="O231" s="189"/>
      <c r="P231" s="189"/>
      <c r="Q231" s="189"/>
      <c r="R231" s="189"/>
      <c r="S231" s="189"/>
      <c r="T231" s="19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5" t="s">
        <v>138</v>
      </c>
      <c r="AU231" s="185" t="s">
        <v>81</v>
      </c>
      <c r="AV231" s="13" t="s">
        <v>79</v>
      </c>
      <c r="AW231" s="13" t="s">
        <v>33</v>
      </c>
      <c r="AX231" s="13" t="s">
        <v>71</v>
      </c>
      <c r="AY231" s="185" t="s">
        <v>125</v>
      </c>
    </row>
    <row r="232" s="14" customFormat="1">
      <c r="A232" s="14"/>
      <c r="B232" s="191"/>
      <c r="C232" s="14"/>
      <c r="D232" s="184" t="s">
        <v>138</v>
      </c>
      <c r="E232" s="192" t="s">
        <v>3</v>
      </c>
      <c r="F232" s="193" t="s">
        <v>313</v>
      </c>
      <c r="G232" s="14"/>
      <c r="H232" s="194">
        <v>105.17</v>
      </c>
      <c r="I232" s="195"/>
      <c r="J232" s="14"/>
      <c r="K232" s="14"/>
      <c r="L232" s="191"/>
      <c r="M232" s="196"/>
      <c r="N232" s="197"/>
      <c r="O232" s="197"/>
      <c r="P232" s="197"/>
      <c r="Q232" s="197"/>
      <c r="R232" s="197"/>
      <c r="S232" s="197"/>
      <c r="T232" s="19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2" t="s">
        <v>138</v>
      </c>
      <c r="AU232" s="192" t="s">
        <v>81</v>
      </c>
      <c r="AV232" s="14" t="s">
        <v>81</v>
      </c>
      <c r="AW232" s="14" t="s">
        <v>33</v>
      </c>
      <c r="AX232" s="14" t="s">
        <v>71</v>
      </c>
      <c r="AY232" s="192" t="s">
        <v>125</v>
      </c>
    </row>
    <row r="233" s="13" customFormat="1">
      <c r="A233" s="13"/>
      <c r="B233" s="183"/>
      <c r="C233" s="13"/>
      <c r="D233" s="184" t="s">
        <v>138</v>
      </c>
      <c r="E233" s="185" t="s">
        <v>3</v>
      </c>
      <c r="F233" s="186" t="s">
        <v>243</v>
      </c>
      <c r="G233" s="13"/>
      <c r="H233" s="185" t="s">
        <v>3</v>
      </c>
      <c r="I233" s="187"/>
      <c r="J233" s="13"/>
      <c r="K233" s="13"/>
      <c r="L233" s="183"/>
      <c r="M233" s="188"/>
      <c r="N233" s="189"/>
      <c r="O233" s="189"/>
      <c r="P233" s="189"/>
      <c r="Q233" s="189"/>
      <c r="R233" s="189"/>
      <c r="S233" s="189"/>
      <c r="T233" s="19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5" t="s">
        <v>138</v>
      </c>
      <c r="AU233" s="185" t="s">
        <v>81</v>
      </c>
      <c r="AV233" s="13" t="s">
        <v>79</v>
      </c>
      <c r="AW233" s="13" t="s">
        <v>33</v>
      </c>
      <c r="AX233" s="13" t="s">
        <v>71</v>
      </c>
      <c r="AY233" s="185" t="s">
        <v>125</v>
      </c>
    </row>
    <row r="234" s="14" customFormat="1">
      <c r="A234" s="14"/>
      <c r="B234" s="191"/>
      <c r="C234" s="14"/>
      <c r="D234" s="184" t="s">
        <v>138</v>
      </c>
      <c r="E234" s="192" t="s">
        <v>3</v>
      </c>
      <c r="F234" s="193" t="s">
        <v>314</v>
      </c>
      <c r="G234" s="14"/>
      <c r="H234" s="194">
        <v>-16.125</v>
      </c>
      <c r="I234" s="195"/>
      <c r="J234" s="14"/>
      <c r="K234" s="14"/>
      <c r="L234" s="191"/>
      <c r="M234" s="196"/>
      <c r="N234" s="197"/>
      <c r="O234" s="197"/>
      <c r="P234" s="197"/>
      <c r="Q234" s="197"/>
      <c r="R234" s="197"/>
      <c r="S234" s="197"/>
      <c r="T234" s="19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2" t="s">
        <v>138</v>
      </c>
      <c r="AU234" s="192" t="s">
        <v>81</v>
      </c>
      <c r="AV234" s="14" t="s">
        <v>81</v>
      </c>
      <c r="AW234" s="14" t="s">
        <v>33</v>
      </c>
      <c r="AX234" s="14" t="s">
        <v>71</v>
      </c>
      <c r="AY234" s="192" t="s">
        <v>125</v>
      </c>
    </row>
    <row r="235" s="13" customFormat="1">
      <c r="A235" s="13"/>
      <c r="B235" s="183"/>
      <c r="C235" s="13"/>
      <c r="D235" s="184" t="s">
        <v>138</v>
      </c>
      <c r="E235" s="185" t="s">
        <v>3</v>
      </c>
      <c r="F235" s="186" t="s">
        <v>315</v>
      </c>
      <c r="G235" s="13"/>
      <c r="H235" s="185" t="s">
        <v>3</v>
      </c>
      <c r="I235" s="187"/>
      <c r="J235" s="13"/>
      <c r="K235" s="13"/>
      <c r="L235" s="183"/>
      <c r="M235" s="188"/>
      <c r="N235" s="189"/>
      <c r="O235" s="189"/>
      <c r="P235" s="189"/>
      <c r="Q235" s="189"/>
      <c r="R235" s="189"/>
      <c r="S235" s="189"/>
      <c r="T235" s="19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5" t="s">
        <v>138</v>
      </c>
      <c r="AU235" s="185" t="s">
        <v>81</v>
      </c>
      <c r="AV235" s="13" t="s">
        <v>79</v>
      </c>
      <c r="AW235" s="13" t="s">
        <v>33</v>
      </c>
      <c r="AX235" s="13" t="s">
        <v>71</v>
      </c>
      <c r="AY235" s="185" t="s">
        <v>125</v>
      </c>
    </row>
    <row r="236" s="14" customFormat="1">
      <c r="A236" s="14"/>
      <c r="B236" s="191"/>
      <c r="C236" s="14"/>
      <c r="D236" s="184" t="s">
        <v>138</v>
      </c>
      <c r="E236" s="192" t="s">
        <v>3</v>
      </c>
      <c r="F236" s="193" t="s">
        <v>316</v>
      </c>
      <c r="G236" s="14"/>
      <c r="H236" s="194">
        <v>36.268000000000001</v>
      </c>
      <c r="I236" s="195"/>
      <c r="J236" s="14"/>
      <c r="K236" s="14"/>
      <c r="L236" s="191"/>
      <c r="M236" s="196"/>
      <c r="N236" s="197"/>
      <c r="O236" s="197"/>
      <c r="P236" s="197"/>
      <c r="Q236" s="197"/>
      <c r="R236" s="197"/>
      <c r="S236" s="197"/>
      <c r="T236" s="19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2" t="s">
        <v>138</v>
      </c>
      <c r="AU236" s="192" t="s">
        <v>81</v>
      </c>
      <c r="AV236" s="14" t="s">
        <v>81</v>
      </c>
      <c r="AW236" s="14" t="s">
        <v>33</v>
      </c>
      <c r="AX236" s="14" t="s">
        <v>71</v>
      </c>
      <c r="AY236" s="192" t="s">
        <v>125</v>
      </c>
    </row>
    <row r="237" s="15" customFormat="1">
      <c r="A237" s="15"/>
      <c r="B237" s="199"/>
      <c r="C237" s="15"/>
      <c r="D237" s="184" t="s">
        <v>138</v>
      </c>
      <c r="E237" s="200" t="s">
        <v>3</v>
      </c>
      <c r="F237" s="201" t="s">
        <v>141</v>
      </c>
      <c r="G237" s="15"/>
      <c r="H237" s="202">
        <v>125.313</v>
      </c>
      <c r="I237" s="203"/>
      <c r="J237" s="15"/>
      <c r="K237" s="15"/>
      <c r="L237" s="199"/>
      <c r="M237" s="204"/>
      <c r="N237" s="205"/>
      <c r="O237" s="205"/>
      <c r="P237" s="205"/>
      <c r="Q237" s="205"/>
      <c r="R237" s="205"/>
      <c r="S237" s="205"/>
      <c r="T237" s="20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00" t="s">
        <v>138</v>
      </c>
      <c r="AU237" s="200" t="s">
        <v>81</v>
      </c>
      <c r="AV237" s="15" t="s">
        <v>134</v>
      </c>
      <c r="AW237" s="15" t="s">
        <v>33</v>
      </c>
      <c r="AX237" s="15" t="s">
        <v>79</v>
      </c>
      <c r="AY237" s="200" t="s">
        <v>125</v>
      </c>
    </row>
    <row r="238" s="2" customFormat="1" ht="44.25" customHeight="1">
      <c r="A238" s="38"/>
      <c r="B238" s="164"/>
      <c r="C238" s="165" t="s">
        <v>317</v>
      </c>
      <c r="D238" s="165" t="s">
        <v>129</v>
      </c>
      <c r="E238" s="166" t="s">
        <v>318</v>
      </c>
      <c r="F238" s="167" t="s">
        <v>319</v>
      </c>
      <c r="G238" s="168" t="s">
        <v>176</v>
      </c>
      <c r="H238" s="169">
        <v>0.47999999999999998</v>
      </c>
      <c r="I238" s="170"/>
      <c r="J238" s="171">
        <f>ROUND(I238*H238,2)</f>
        <v>0</v>
      </c>
      <c r="K238" s="167" t="s">
        <v>133</v>
      </c>
      <c r="L238" s="39"/>
      <c r="M238" s="172" t="s">
        <v>3</v>
      </c>
      <c r="N238" s="173" t="s">
        <v>42</v>
      </c>
      <c r="O238" s="72"/>
      <c r="P238" s="174">
        <f>O238*H238</f>
        <v>0</v>
      </c>
      <c r="Q238" s="174">
        <v>0</v>
      </c>
      <c r="R238" s="174">
        <f>Q238*H238</f>
        <v>0</v>
      </c>
      <c r="S238" s="174">
        <v>0.058999999999999997</v>
      </c>
      <c r="T238" s="175">
        <f>S238*H238</f>
        <v>0.028319999999999998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76" t="s">
        <v>134</v>
      </c>
      <c r="AT238" s="176" t="s">
        <v>129</v>
      </c>
      <c r="AU238" s="176" t="s">
        <v>81</v>
      </c>
      <c r="AY238" s="19" t="s">
        <v>125</v>
      </c>
      <c r="BE238" s="177">
        <f>IF(N238="základní",J238,0)</f>
        <v>0</v>
      </c>
      <c r="BF238" s="177">
        <f>IF(N238="snížená",J238,0)</f>
        <v>0</v>
      </c>
      <c r="BG238" s="177">
        <f>IF(N238="zákl. přenesená",J238,0)</f>
        <v>0</v>
      </c>
      <c r="BH238" s="177">
        <f>IF(N238="sníž. přenesená",J238,0)</f>
        <v>0</v>
      </c>
      <c r="BI238" s="177">
        <f>IF(N238="nulová",J238,0)</f>
        <v>0</v>
      </c>
      <c r="BJ238" s="19" t="s">
        <v>79</v>
      </c>
      <c r="BK238" s="177">
        <f>ROUND(I238*H238,2)</f>
        <v>0</v>
      </c>
      <c r="BL238" s="19" t="s">
        <v>134</v>
      </c>
      <c r="BM238" s="176" t="s">
        <v>320</v>
      </c>
    </row>
    <row r="239" s="2" customFormat="1">
      <c r="A239" s="38"/>
      <c r="B239" s="39"/>
      <c r="C239" s="38"/>
      <c r="D239" s="178" t="s">
        <v>136</v>
      </c>
      <c r="E239" s="38"/>
      <c r="F239" s="179" t="s">
        <v>321</v>
      </c>
      <c r="G239" s="38"/>
      <c r="H239" s="38"/>
      <c r="I239" s="180"/>
      <c r="J239" s="38"/>
      <c r="K239" s="38"/>
      <c r="L239" s="39"/>
      <c r="M239" s="181"/>
      <c r="N239" s="182"/>
      <c r="O239" s="72"/>
      <c r="P239" s="72"/>
      <c r="Q239" s="72"/>
      <c r="R239" s="72"/>
      <c r="S239" s="72"/>
      <c r="T239" s="73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9" t="s">
        <v>136</v>
      </c>
      <c r="AU239" s="19" t="s">
        <v>81</v>
      </c>
    </row>
    <row r="240" s="13" customFormat="1">
      <c r="A240" s="13"/>
      <c r="B240" s="183"/>
      <c r="C240" s="13"/>
      <c r="D240" s="184" t="s">
        <v>138</v>
      </c>
      <c r="E240" s="185" t="s">
        <v>3</v>
      </c>
      <c r="F240" s="186" t="s">
        <v>322</v>
      </c>
      <c r="G240" s="13"/>
      <c r="H240" s="185" t="s">
        <v>3</v>
      </c>
      <c r="I240" s="187"/>
      <c r="J240" s="13"/>
      <c r="K240" s="13"/>
      <c r="L240" s="183"/>
      <c r="M240" s="188"/>
      <c r="N240" s="189"/>
      <c r="O240" s="189"/>
      <c r="P240" s="189"/>
      <c r="Q240" s="189"/>
      <c r="R240" s="189"/>
      <c r="S240" s="189"/>
      <c r="T240" s="19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5" t="s">
        <v>138</v>
      </c>
      <c r="AU240" s="185" t="s">
        <v>81</v>
      </c>
      <c r="AV240" s="13" t="s">
        <v>79</v>
      </c>
      <c r="AW240" s="13" t="s">
        <v>33</v>
      </c>
      <c r="AX240" s="13" t="s">
        <v>71</v>
      </c>
      <c r="AY240" s="185" t="s">
        <v>125</v>
      </c>
    </row>
    <row r="241" s="14" customFormat="1">
      <c r="A241" s="14"/>
      <c r="B241" s="191"/>
      <c r="C241" s="14"/>
      <c r="D241" s="184" t="s">
        <v>138</v>
      </c>
      <c r="E241" s="192" t="s">
        <v>3</v>
      </c>
      <c r="F241" s="193" t="s">
        <v>323</v>
      </c>
      <c r="G241" s="14"/>
      <c r="H241" s="194">
        <v>0.47999999999999998</v>
      </c>
      <c r="I241" s="195"/>
      <c r="J241" s="14"/>
      <c r="K241" s="14"/>
      <c r="L241" s="191"/>
      <c r="M241" s="196"/>
      <c r="N241" s="197"/>
      <c r="O241" s="197"/>
      <c r="P241" s="197"/>
      <c r="Q241" s="197"/>
      <c r="R241" s="197"/>
      <c r="S241" s="197"/>
      <c r="T241" s="19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2" t="s">
        <v>138</v>
      </c>
      <c r="AU241" s="192" t="s">
        <v>81</v>
      </c>
      <c r="AV241" s="14" t="s">
        <v>81</v>
      </c>
      <c r="AW241" s="14" t="s">
        <v>33</v>
      </c>
      <c r="AX241" s="14" t="s">
        <v>71</v>
      </c>
      <c r="AY241" s="192" t="s">
        <v>125</v>
      </c>
    </row>
    <row r="242" s="15" customFormat="1">
      <c r="A242" s="15"/>
      <c r="B242" s="199"/>
      <c r="C242" s="15"/>
      <c r="D242" s="184" t="s">
        <v>138</v>
      </c>
      <c r="E242" s="200" t="s">
        <v>3</v>
      </c>
      <c r="F242" s="201" t="s">
        <v>141</v>
      </c>
      <c r="G242" s="15"/>
      <c r="H242" s="202">
        <v>0.47999999999999998</v>
      </c>
      <c r="I242" s="203"/>
      <c r="J242" s="15"/>
      <c r="K242" s="15"/>
      <c r="L242" s="199"/>
      <c r="M242" s="204"/>
      <c r="N242" s="205"/>
      <c r="O242" s="205"/>
      <c r="P242" s="205"/>
      <c r="Q242" s="205"/>
      <c r="R242" s="205"/>
      <c r="S242" s="205"/>
      <c r="T242" s="20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00" t="s">
        <v>138</v>
      </c>
      <c r="AU242" s="200" t="s">
        <v>81</v>
      </c>
      <c r="AV242" s="15" t="s">
        <v>134</v>
      </c>
      <c r="AW242" s="15" t="s">
        <v>33</v>
      </c>
      <c r="AX242" s="15" t="s">
        <v>79</v>
      </c>
      <c r="AY242" s="200" t="s">
        <v>125</v>
      </c>
    </row>
    <row r="243" s="2" customFormat="1" ht="55.5" customHeight="1">
      <c r="A243" s="38"/>
      <c r="B243" s="164"/>
      <c r="C243" s="165" t="s">
        <v>324</v>
      </c>
      <c r="D243" s="165" t="s">
        <v>129</v>
      </c>
      <c r="E243" s="166" t="s">
        <v>325</v>
      </c>
      <c r="F243" s="167" t="s">
        <v>326</v>
      </c>
      <c r="G243" s="168" t="s">
        <v>169</v>
      </c>
      <c r="H243" s="169">
        <v>1</v>
      </c>
      <c r="I243" s="170"/>
      <c r="J243" s="171">
        <f>ROUND(I243*H243,2)</f>
        <v>0</v>
      </c>
      <c r="K243" s="167" t="s">
        <v>133</v>
      </c>
      <c r="L243" s="39"/>
      <c r="M243" s="172" t="s">
        <v>3</v>
      </c>
      <c r="N243" s="173" t="s">
        <v>42</v>
      </c>
      <c r="O243" s="72"/>
      <c r="P243" s="174">
        <f>O243*H243</f>
        <v>0</v>
      </c>
      <c r="Q243" s="174">
        <v>0</v>
      </c>
      <c r="R243" s="174">
        <f>Q243*H243</f>
        <v>0</v>
      </c>
      <c r="S243" s="174">
        <v>0.13800000000000001</v>
      </c>
      <c r="T243" s="175">
        <f>S243*H243</f>
        <v>0.13800000000000001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76" t="s">
        <v>134</v>
      </c>
      <c r="AT243" s="176" t="s">
        <v>129</v>
      </c>
      <c r="AU243" s="176" t="s">
        <v>81</v>
      </c>
      <c r="AY243" s="19" t="s">
        <v>125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9" t="s">
        <v>79</v>
      </c>
      <c r="BK243" s="177">
        <f>ROUND(I243*H243,2)</f>
        <v>0</v>
      </c>
      <c r="BL243" s="19" t="s">
        <v>134</v>
      </c>
      <c r="BM243" s="176" t="s">
        <v>327</v>
      </c>
    </row>
    <row r="244" s="2" customFormat="1">
      <c r="A244" s="38"/>
      <c r="B244" s="39"/>
      <c r="C244" s="38"/>
      <c r="D244" s="178" t="s">
        <v>136</v>
      </c>
      <c r="E244" s="38"/>
      <c r="F244" s="179" t="s">
        <v>328</v>
      </c>
      <c r="G244" s="38"/>
      <c r="H244" s="38"/>
      <c r="I244" s="180"/>
      <c r="J244" s="38"/>
      <c r="K244" s="38"/>
      <c r="L244" s="39"/>
      <c r="M244" s="181"/>
      <c r="N244" s="182"/>
      <c r="O244" s="72"/>
      <c r="P244" s="72"/>
      <c r="Q244" s="72"/>
      <c r="R244" s="72"/>
      <c r="S244" s="72"/>
      <c r="T244" s="73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9" t="s">
        <v>136</v>
      </c>
      <c r="AU244" s="19" t="s">
        <v>81</v>
      </c>
    </row>
    <row r="245" s="13" customFormat="1">
      <c r="A245" s="13"/>
      <c r="B245" s="183"/>
      <c r="C245" s="13"/>
      <c r="D245" s="184" t="s">
        <v>138</v>
      </c>
      <c r="E245" s="185" t="s">
        <v>3</v>
      </c>
      <c r="F245" s="186" t="s">
        <v>198</v>
      </c>
      <c r="G245" s="13"/>
      <c r="H245" s="185" t="s">
        <v>3</v>
      </c>
      <c r="I245" s="187"/>
      <c r="J245" s="13"/>
      <c r="K245" s="13"/>
      <c r="L245" s="183"/>
      <c r="M245" s="188"/>
      <c r="N245" s="189"/>
      <c r="O245" s="189"/>
      <c r="P245" s="189"/>
      <c r="Q245" s="189"/>
      <c r="R245" s="189"/>
      <c r="S245" s="189"/>
      <c r="T245" s="19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5" t="s">
        <v>138</v>
      </c>
      <c r="AU245" s="185" t="s">
        <v>81</v>
      </c>
      <c r="AV245" s="13" t="s">
        <v>79</v>
      </c>
      <c r="AW245" s="13" t="s">
        <v>33</v>
      </c>
      <c r="AX245" s="13" t="s">
        <v>71</v>
      </c>
      <c r="AY245" s="185" t="s">
        <v>125</v>
      </c>
    </row>
    <row r="246" s="14" customFormat="1">
      <c r="A246" s="14"/>
      <c r="B246" s="191"/>
      <c r="C246" s="14"/>
      <c r="D246" s="184" t="s">
        <v>138</v>
      </c>
      <c r="E246" s="192" t="s">
        <v>3</v>
      </c>
      <c r="F246" s="193" t="s">
        <v>79</v>
      </c>
      <c r="G246" s="14"/>
      <c r="H246" s="194">
        <v>1</v>
      </c>
      <c r="I246" s="195"/>
      <c r="J246" s="14"/>
      <c r="K246" s="14"/>
      <c r="L246" s="191"/>
      <c r="M246" s="196"/>
      <c r="N246" s="197"/>
      <c r="O246" s="197"/>
      <c r="P246" s="197"/>
      <c r="Q246" s="197"/>
      <c r="R246" s="197"/>
      <c r="S246" s="197"/>
      <c r="T246" s="19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2" t="s">
        <v>138</v>
      </c>
      <c r="AU246" s="192" t="s">
        <v>81</v>
      </c>
      <c r="AV246" s="14" t="s">
        <v>81</v>
      </c>
      <c r="AW246" s="14" t="s">
        <v>33</v>
      </c>
      <c r="AX246" s="14" t="s">
        <v>71</v>
      </c>
      <c r="AY246" s="192" t="s">
        <v>125</v>
      </c>
    </row>
    <row r="247" s="15" customFormat="1">
      <c r="A247" s="15"/>
      <c r="B247" s="199"/>
      <c r="C247" s="15"/>
      <c r="D247" s="184" t="s">
        <v>138</v>
      </c>
      <c r="E247" s="200" t="s">
        <v>3</v>
      </c>
      <c r="F247" s="201" t="s">
        <v>141</v>
      </c>
      <c r="G247" s="15"/>
      <c r="H247" s="202">
        <v>1</v>
      </c>
      <c r="I247" s="203"/>
      <c r="J247" s="15"/>
      <c r="K247" s="15"/>
      <c r="L247" s="199"/>
      <c r="M247" s="204"/>
      <c r="N247" s="205"/>
      <c r="O247" s="205"/>
      <c r="P247" s="205"/>
      <c r="Q247" s="205"/>
      <c r="R247" s="205"/>
      <c r="S247" s="205"/>
      <c r="T247" s="20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00" t="s">
        <v>138</v>
      </c>
      <c r="AU247" s="200" t="s">
        <v>81</v>
      </c>
      <c r="AV247" s="15" t="s">
        <v>134</v>
      </c>
      <c r="AW247" s="15" t="s">
        <v>33</v>
      </c>
      <c r="AX247" s="15" t="s">
        <v>79</v>
      </c>
      <c r="AY247" s="200" t="s">
        <v>125</v>
      </c>
    </row>
    <row r="248" s="2" customFormat="1" ht="55.5" customHeight="1">
      <c r="A248" s="38"/>
      <c r="B248" s="164"/>
      <c r="C248" s="165" t="s">
        <v>329</v>
      </c>
      <c r="D248" s="165" t="s">
        <v>129</v>
      </c>
      <c r="E248" s="166" t="s">
        <v>330</v>
      </c>
      <c r="F248" s="167" t="s">
        <v>331</v>
      </c>
      <c r="G248" s="168" t="s">
        <v>169</v>
      </c>
      <c r="H248" s="169">
        <v>2</v>
      </c>
      <c r="I248" s="170"/>
      <c r="J248" s="171">
        <f>ROUND(I248*H248,2)</f>
        <v>0</v>
      </c>
      <c r="K248" s="167" t="s">
        <v>133</v>
      </c>
      <c r="L248" s="39"/>
      <c r="M248" s="172" t="s">
        <v>3</v>
      </c>
      <c r="N248" s="173" t="s">
        <v>42</v>
      </c>
      <c r="O248" s="72"/>
      <c r="P248" s="174">
        <f>O248*H248</f>
        <v>0</v>
      </c>
      <c r="Q248" s="174">
        <v>0</v>
      </c>
      <c r="R248" s="174">
        <f>Q248*H248</f>
        <v>0</v>
      </c>
      <c r="S248" s="174">
        <v>0.073999999999999996</v>
      </c>
      <c r="T248" s="175">
        <f>S248*H248</f>
        <v>0.14799999999999999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76" t="s">
        <v>134</v>
      </c>
      <c r="AT248" s="176" t="s">
        <v>129</v>
      </c>
      <c r="AU248" s="176" t="s">
        <v>81</v>
      </c>
      <c r="AY248" s="19" t="s">
        <v>125</v>
      </c>
      <c r="BE248" s="177">
        <f>IF(N248="základní",J248,0)</f>
        <v>0</v>
      </c>
      <c r="BF248" s="177">
        <f>IF(N248="snížená",J248,0)</f>
        <v>0</v>
      </c>
      <c r="BG248" s="177">
        <f>IF(N248="zákl. přenesená",J248,0)</f>
        <v>0</v>
      </c>
      <c r="BH248" s="177">
        <f>IF(N248="sníž. přenesená",J248,0)</f>
        <v>0</v>
      </c>
      <c r="BI248" s="177">
        <f>IF(N248="nulová",J248,0)</f>
        <v>0</v>
      </c>
      <c r="BJ248" s="19" t="s">
        <v>79</v>
      </c>
      <c r="BK248" s="177">
        <f>ROUND(I248*H248,2)</f>
        <v>0</v>
      </c>
      <c r="BL248" s="19" t="s">
        <v>134</v>
      </c>
      <c r="BM248" s="176" t="s">
        <v>332</v>
      </c>
    </row>
    <row r="249" s="2" customFormat="1">
      <c r="A249" s="38"/>
      <c r="B249" s="39"/>
      <c r="C249" s="38"/>
      <c r="D249" s="178" t="s">
        <v>136</v>
      </c>
      <c r="E249" s="38"/>
      <c r="F249" s="179" t="s">
        <v>333</v>
      </c>
      <c r="G249" s="38"/>
      <c r="H249" s="38"/>
      <c r="I249" s="180"/>
      <c r="J249" s="38"/>
      <c r="K249" s="38"/>
      <c r="L249" s="39"/>
      <c r="M249" s="181"/>
      <c r="N249" s="182"/>
      <c r="O249" s="72"/>
      <c r="P249" s="72"/>
      <c r="Q249" s="72"/>
      <c r="R249" s="72"/>
      <c r="S249" s="72"/>
      <c r="T249" s="73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136</v>
      </c>
      <c r="AU249" s="19" t="s">
        <v>81</v>
      </c>
    </row>
    <row r="250" s="13" customFormat="1">
      <c r="A250" s="13"/>
      <c r="B250" s="183"/>
      <c r="C250" s="13"/>
      <c r="D250" s="184" t="s">
        <v>138</v>
      </c>
      <c r="E250" s="185" t="s">
        <v>3</v>
      </c>
      <c r="F250" s="186" t="s">
        <v>190</v>
      </c>
      <c r="G250" s="13"/>
      <c r="H250" s="185" t="s">
        <v>3</v>
      </c>
      <c r="I250" s="187"/>
      <c r="J250" s="13"/>
      <c r="K250" s="13"/>
      <c r="L250" s="183"/>
      <c r="M250" s="188"/>
      <c r="N250" s="189"/>
      <c r="O250" s="189"/>
      <c r="P250" s="189"/>
      <c r="Q250" s="189"/>
      <c r="R250" s="189"/>
      <c r="S250" s="189"/>
      <c r="T250" s="19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5" t="s">
        <v>138</v>
      </c>
      <c r="AU250" s="185" t="s">
        <v>81</v>
      </c>
      <c r="AV250" s="13" t="s">
        <v>79</v>
      </c>
      <c r="AW250" s="13" t="s">
        <v>33</v>
      </c>
      <c r="AX250" s="13" t="s">
        <v>71</v>
      </c>
      <c r="AY250" s="185" t="s">
        <v>125</v>
      </c>
    </row>
    <row r="251" s="14" customFormat="1">
      <c r="A251" s="14"/>
      <c r="B251" s="191"/>
      <c r="C251" s="14"/>
      <c r="D251" s="184" t="s">
        <v>138</v>
      </c>
      <c r="E251" s="192" t="s">
        <v>3</v>
      </c>
      <c r="F251" s="193" t="s">
        <v>79</v>
      </c>
      <c r="G251" s="14"/>
      <c r="H251" s="194">
        <v>1</v>
      </c>
      <c r="I251" s="195"/>
      <c r="J251" s="14"/>
      <c r="K251" s="14"/>
      <c r="L251" s="191"/>
      <c r="M251" s="196"/>
      <c r="N251" s="197"/>
      <c r="O251" s="197"/>
      <c r="P251" s="197"/>
      <c r="Q251" s="197"/>
      <c r="R251" s="197"/>
      <c r="S251" s="197"/>
      <c r="T251" s="19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2" t="s">
        <v>138</v>
      </c>
      <c r="AU251" s="192" t="s">
        <v>81</v>
      </c>
      <c r="AV251" s="14" t="s">
        <v>81</v>
      </c>
      <c r="AW251" s="14" t="s">
        <v>33</v>
      </c>
      <c r="AX251" s="14" t="s">
        <v>71</v>
      </c>
      <c r="AY251" s="192" t="s">
        <v>125</v>
      </c>
    </row>
    <row r="252" s="13" customFormat="1">
      <c r="A252" s="13"/>
      <c r="B252" s="183"/>
      <c r="C252" s="13"/>
      <c r="D252" s="184" t="s">
        <v>138</v>
      </c>
      <c r="E252" s="185" t="s">
        <v>3</v>
      </c>
      <c r="F252" s="186" t="s">
        <v>192</v>
      </c>
      <c r="G252" s="13"/>
      <c r="H252" s="185" t="s">
        <v>3</v>
      </c>
      <c r="I252" s="187"/>
      <c r="J252" s="13"/>
      <c r="K252" s="13"/>
      <c r="L252" s="183"/>
      <c r="M252" s="188"/>
      <c r="N252" s="189"/>
      <c r="O252" s="189"/>
      <c r="P252" s="189"/>
      <c r="Q252" s="189"/>
      <c r="R252" s="189"/>
      <c r="S252" s="189"/>
      <c r="T252" s="19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5" t="s">
        <v>138</v>
      </c>
      <c r="AU252" s="185" t="s">
        <v>81</v>
      </c>
      <c r="AV252" s="13" t="s">
        <v>79</v>
      </c>
      <c r="AW252" s="13" t="s">
        <v>33</v>
      </c>
      <c r="AX252" s="13" t="s">
        <v>71</v>
      </c>
      <c r="AY252" s="185" t="s">
        <v>125</v>
      </c>
    </row>
    <row r="253" s="14" customFormat="1">
      <c r="A253" s="14"/>
      <c r="B253" s="191"/>
      <c r="C253" s="14"/>
      <c r="D253" s="184" t="s">
        <v>138</v>
      </c>
      <c r="E253" s="192" t="s">
        <v>3</v>
      </c>
      <c r="F253" s="193" t="s">
        <v>79</v>
      </c>
      <c r="G253" s="14"/>
      <c r="H253" s="194">
        <v>1</v>
      </c>
      <c r="I253" s="195"/>
      <c r="J253" s="14"/>
      <c r="K253" s="14"/>
      <c r="L253" s="191"/>
      <c r="M253" s="196"/>
      <c r="N253" s="197"/>
      <c r="O253" s="197"/>
      <c r="P253" s="197"/>
      <c r="Q253" s="197"/>
      <c r="R253" s="197"/>
      <c r="S253" s="197"/>
      <c r="T253" s="19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2" t="s">
        <v>138</v>
      </c>
      <c r="AU253" s="192" t="s">
        <v>81</v>
      </c>
      <c r="AV253" s="14" t="s">
        <v>81</v>
      </c>
      <c r="AW253" s="14" t="s">
        <v>33</v>
      </c>
      <c r="AX253" s="14" t="s">
        <v>71</v>
      </c>
      <c r="AY253" s="192" t="s">
        <v>125</v>
      </c>
    </row>
    <row r="254" s="15" customFormat="1">
      <c r="A254" s="15"/>
      <c r="B254" s="199"/>
      <c r="C254" s="15"/>
      <c r="D254" s="184" t="s">
        <v>138</v>
      </c>
      <c r="E254" s="200" t="s">
        <v>3</v>
      </c>
      <c r="F254" s="201" t="s">
        <v>141</v>
      </c>
      <c r="G254" s="15"/>
      <c r="H254" s="202">
        <v>2</v>
      </c>
      <c r="I254" s="203"/>
      <c r="J254" s="15"/>
      <c r="K254" s="15"/>
      <c r="L254" s="199"/>
      <c r="M254" s="204"/>
      <c r="N254" s="205"/>
      <c r="O254" s="205"/>
      <c r="P254" s="205"/>
      <c r="Q254" s="205"/>
      <c r="R254" s="205"/>
      <c r="S254" s="205"/>
      <c r="T254" s="20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00" t="s">
        <v>138</v>
      </c>
      <c r="AU254" s="200" t="s">
        <v>81</v>
      </c>
      <c r="AV254" s="15" t="s">
        <v>134</v>
      </c>
      <c r="AW254" s="15" t="s">
        <v>33</v>
      </c>
      <c r="AX254" s="15" t="s">
        <v>79</v>
      </c>
      <c r="AY254" s="200" t="s">
        <v>125</v>
      </c>
    </row>
    <row r="255" s="2" customFormat="1" ht="55.5" customHeight="1">
      <c r="A255" s="38"/>
      <c r="B255" s="164"/>
      <c r="C255" s="165" t="s">
        <v>334</v>
      </c>
      <c r="D255" s="165" t="s">
        <v>129</v>
      </c>
      <c r="E255" s="166" t="s">
        <v>335</v>
      </c>
      <c r="F255" s="167" t="s">
        <v>336</v>
      </c>
      <c r="G255" s="168" t="s">
        <v>169</v>
      </c>
      <c r="H255" s="169">
        <v>1</v>
      </c>
      <c r="I255" s="170"/>
      <c r="J255" s="171">
        <f>ROUND(I255*H255,2)</f>
        <v>0</v>
      </c>
      <c r="K255" s="167" t="s">
        <v>133</v>
      </c>
      <c r="L255" s="39"/>
      <c r="M255" s="172" t="s">
        <v>3</v>
      </c>
      <c r="N255" s="173" t="s">
        <v>42</v>
      </c>
      <c r="O255" s="72"/>
      <c r="P255" s="174">
        <f>O255*H255</f>
        <v>0</v>
      </c>
      <c r="Q255" s="174">
        <v>0</v>
      </c>
      <c r="R255" s="174">
        <f>Q255*H255</f>
        <v>0</v>
      </c>
      <c r="S255" s="174">
        <v>0.069000000000000006</v>
      </c>
      <c r="T255" s="175">
        <f>S255*H255</f>
        <v>0.069000000000000006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76" t="s">
        <v>134</v>
      </c>
      <c r="AT255" s="176" t="s">
        <v>129</v>
      </c>
      <c r="AU255" s="176" t="s">
        <v>81</v>
      </c>
      <c r="AY255" s="19" t="s">
        <v>125</v>
      </c>
      <c r="BE255" s="177">
        <f>IF(N255="základní",J255,0)</f>
        <v>0</v>
      </c>
      <c r="BF255" s="177">
        <f>IF(N255="snížená",J255,0)</f>
        <v>0</v>
      </c>
      <c r="BG255" s="177">
        <f>IF(N255="zákl. přenesená",J255,0)</f>
        <v>0</v>
      </c>
      <c r="BH255" s="177">
        <f>IF(N255="sníž. přenesená",J255,0)</f>
        <v>0</v>
      </c>
      <c r="BI255" s="177">
        <f>IF(N255="nulová",J255,0)</f>
        <v>0</v>
      </c>
      <c r="BJ255" s="19" t="s">
        <v>79</v>
      </c>
      <c r="BK255" s="177">
        <f>ROUND(I255*H255,2)</f>
        <v>0</v>
      </c>
      <c r="BL255" s="19" t="s">
        <v>134</v>
      </c>
      <c r="BM255" s="176" t="s">
        <v>337</v>
      </c>
    </row>
    <row r="256" s="2" customFormat="1">
      <c r="A256" s="38"/>
      <c r="B256" s="39"/>
      <c r="C256" s="38"/>
      <c r="D256" s="178" t="s">
        <v>136</v>
      </c>
      <c r="E256" s="38"/>
      <c r="F256" s="179" t="s">
        <v>338</v>
      </c>
      <c r="G256" s="38"/>
      <c r="H256" s="38"/>
      <c r="I256" s="180"/>
      <c r="J256" s="38"/>
      <c r="K256" s="38"/>
      <c r="L256" s="39"/>
      <c r="M256" s="181"/>
      <c r="N256" s="182"/>
      <c r="O256" s="72"/>
      <c r="P256" s="72"/>
      <c r="Q256" s="72"/>
      <c r="R256" s="72"/>
      <c r="S256" s="72"/>
      <c r="T256" s="73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9" t="s">
        <v>136</v>
      </c>
      <c r="AU256" s="19" t="s">
        <v>81</v>
      </c>
    </row>
    <row r="257" s="13" customFormat="1">
      <c r="A257" s="13"/>
      <c r="B257" s="183"/>
      <c r="C257" s="13"/>
      <c r="D257" s="184" t="s">
        <v>138</v>
      </c>
      <c r="E257" s="185" t="s">
        <v>3</v>
      </c>
      <c r="F257" s="186" t="s">
        <v>199</v>
      </c>
      <c r="G257" s="13"/>
      <c r="H257" s="185" t="s">
        <v>3</v>
      </c>
      <c r="I257" s="187"/>
      <c r="J257" s="13"/>
      <c r="K257" s="13"/>
      <c r="L257" s="183"/>
      <c r="M257" s="188"/>
      <c r="N257" s="189"/>
      <c r="O257" s="189"/>
      <c r="P257" s="189"/>
      <c r="Q257" s="189"/>
      <c r="R257" s="189"/>
      <c r="S257" s="189"/>
      <c r="T257" s="19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5" t="s">
        <v>138</v>
      </c>
      <c r="AU257" s="185" t="s">
        <v>81</v>
      </c>
      <c r="AV257" s="13" t="s">
        <v>79</v>
      </c>
      <c r="AW257" s="13" t="s">
        <v>33</v>
      </c>
      <c r="AX257" s="13" t="s">
        <v>71</v>
      </c>
      <c r="AY257" s="185" t="s">
        <v>125</v>
      </c>
    </row>
    <row r="258" s="14" customFormat="1">
      <c r="A258" s="14"/>
      <c r="B258" s="191"/>
      <c r="C258" s="14"/>
      <c r="D258" s="184" t="s">
        <v>138</v>
      </c>
      <c r="E258" s="192" t="s">
        <v>3</v>
      </c>
      <c r="F258" s="193" t="s">
        <v>79</v>
      </c>
      <c r="G258" s="14"/>
      <c r="H258" s="194">
        <v>1</v>
      </c>
      <c r="I258" s="195"/>
      <c r="J258" s="14"/>
      <c r="K258" s="14"/>
      <c r="L258" s="191"/>
      <c r="M258" s="196"/>
      <c r="N258" s="197"/>
      <c r="O258" s="197"/>
      <c r="P258" s="197"/>
      <c r="Q258" s="197"/>
      <c r="R258" s="197"/>
      <c r="S258" s="197"/>
      <c r="T258" s="19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2" t="s">
        <v>138</v>
      </c>
      <c r="AU258" s="192" t="s">
        <v>81</v>
      </c>
      <c r="AV258" s="14" t="s">
        <v>81</v>
      </c>
      <c r="AW258" s="14" t="s">
        <v>33</v>
      </c>
      <c r="AX258" s="14" t="s">
        <v>71</v>
      </c>
      <c r="AY258" s="192" t="s">
        <v>125</v>
      </c>
    </row>
    <row r="259" s="15" customFormat="1">
      <c r="A259" s="15"/>
      <c r="B259" s="199"/>
      <c r="C259" s="15"/>
      <c r="D259" s="184" t="s">
        <v>138</v>
      </c>
      <c r="E259" s="200" t="s">
        <v>3</v>
      </c>
      <c r="F259" s="201" t="s">
        <v>141</v>
      </c>
      <c r="G259" s="15"/>
      <c r="H259" s="202">
        <v>1</v>
      </c>
      <c r="I259" s="203"/>
      <c r="J259" s="15"/>
      <c r="K259" s="15"/>
      <c r="L259" s="199"/>
      <c r="M259" s="204"/>
      <c r="N259" s="205"/>
      <c r="O259" s="205"/>
      <c r="P259" s="205"/>
      <c r="Q259" s="205"/>
      <c r="R259" s="205"/>
      <c r="S259" s="205"/>
      <c r="T259" s="20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00" t="s">
        <v>138</v>
      </c>
      <c r="AU259" s="200" t="s">
        <v>81</v>
      </c>
      <c r="AV259" s="15" t="s">
        <v>134</v>
      </c>
      <c r="AW259" s="15" t="s">
        <v>33</v>
      </c>
      <c r="AX259" s="15" t="s">
        <v>79</v>
      </c>
      <c r="AY259" s="200" t="s">
        <v>125</v>
      </c>
    </row>
    <row r="260" s="2" customFormat="1" ht="55.5" customHeight="1">
      <c r="A260" s="38"/>
      <c r="B260" s="164"/>
      <c r="C260" s="165" t="s">
        <v>339</v>
      </c>
      <c r="D260" s="165" t="s">
        <v>129</v>
      </c>
      <c r="E260" s="166" t="s">
        <v>340</v>
      </c>
      <c r="F260" s="167" t="s">
        <v>341</v>
      </c>
      <c r="G260" s="168" t="s">
        <v>169</v>
      </c>
      <c r="H260" s="169">
        <v>1</v>
      </c>
      <c r="I260" s="170"/>
      <c r="J260" s="171">
        <f>ROUND(I260*H260,2)</f>
        <v>0</v>
      </c>
      <c r="K260" s="167" t="s">
        <v>133</v>
      </c>
      <c r="L260" s="39"/>
      <c r="M260" s="172" t="s">
        <v>3</v>
      </c>
      <c r="N260" s="173" t="s">
        <v>42</v>
      </c>
      <c r="O260" s="72"/>
      <c r="P260" s="174">
        <f>O260*H260</f>
        <v>0</v>
      </c>
      <c r="Q260" s="174">
        <v>0</v>
      </c>
      <c r="R260" s="174">
        <f>Q260*H260</f>
        <v>0</v>
      </c>
      <c r="S260" s="174">
        <v>0.27600000000000002</v>
      </c>
      <c r="T260" s="175">
        <f>S260*H260</f>
        <v>0.27600000000000002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76" t="s">
        <v>134</v>
      </c>
      <c r="AT260" s="176" t="s">
        <v>129</v>
      </c>
      <c r="AU260" s="176" t="s">
        <v>81</v>
      </c>
      <c r="AY260" s="19" t="s">
        <v>125</v>
      </c>
      <c r="BE260" s="177">
        <f>IF(N260="základní",J260,0)</f>
        <v>0</v>
      </c>
      <c r="BF260" s="177">
        <f>IF(N260="snížená",J260,0)</f>
        <v>0</v>
      </c>
      <c r="BG260" s="177">
        <f>IF(N260="zákl. přenesená",J260,0)</f>
        <v>0</v>
      </c>
      <c r="BH260" s="177">
        <f>IF(N260="sníž. přenesená",J260,0)</f>
        <v>0</v>
      </c>
      <c r="BI260" s="177">
        <f>IF(N260="nulová",J260,0)</f>
        <v>0</v>
      </c>
      <c r="BJ260" s="19" t="s">
        <v>79</v>
      </c>
      <c r="BK260" s="177">
        <f>ROUND(I260*H260,2)</f>
        <v>0</v>
      </c>
      <c r="BL260" s="19" t="s">
        <v>134</v>
      </c>
      <c r="BM260" s="176" t="s">
        <v>342</v>
      </c>
    </row>
    <row r="261" s="2" customFormat="1">
      <c r="A261" s="38"/>
      <c r="B261" s="39"/>
      <c r="C261" s="38"/>
      <c r="D261" s="178" t="s">
        <v>136</v>
      </c>
      <c r="E261" s="38"/>
      <c r="F261" s="179" t="s">
        <v>343</v>
      </c>
      <c r="G261" s="38"/>
      <c r="H261" s="38"/>
      <c r="I261" s="180"/>
      <c r="J261" s="38"/>
      <c r="K261" s="38"/>
      <c r="L261" s="39"/>
      <c r="M261" s="181"/>
      <c r="N261" s="182"/>
      <c r="O261" s="72"/>
      <c r="P261" s="72"/>
      <c r="Q261" s="72"/>
      <c r="R261" s="72"/>
      <c r="S261" s="72"/>
      <c r="T261" s="73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9" t="s">
        <v>136</v>
      </c>
      <c r="AU261" s="19" t="s">
        <v>81</v>
      </c>
    </row>
    <row r="262" s="13" customFormat="1">
      <c r="A262" s="13"/>
      <c r="B262" s="183"/>
      <c r="C262" s="13"/>
      <c r="D262" s="184" t="s">
        <v>138</v>
      </c>
      <c r="E262" s="185" t="s">
        <v>3</v>
      </c>
      <c r="F262" s="186" t="s">
        <v>200</v>
      </c>
      <c r="G262" s="13"/>
      <c r="H262" s="185" t="s">
        <v>3</v>
      </c>
      <c r="I262" s="187"/>
      <c r="J262" s="13"/>
      <c r="K262" s="13"/>
      <c r="L262" s="183"/>
      <c r="M262" s="188"/>
      <c r="N262" s="189"/>
      <c r="O262" s="189"/>
      <c r="P262" s="189"/>
      <c r="Q262" s="189"/>
      <c r="R262" s="189"/>
      <c r="S262" s="189"/>
      <c r="T262" s="19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5" t="s">
        <v>138</v>
      </c>
      <c r="AU262" s="185" t="s">
        <v>81</v>
      </c>
      <c r="AV262" s="13" t="s">
        <v>79</v>
      </c>
      <c r="AW262" s="13" t="s">
        <v>33</v>
      </c>
      <c r="AX262" s="13" t="s">
        <v>71</v>
      </c>
      <c r="AY262" s="185" t="s">
        <v>125</v>
      </c>
    </row>
    <row r="263" s="14" customFormat="1">
      <c r="A263" s="14"/>
      <c r="B263" s="191"/>
      <c r="C263" s="14"/>
      <c r="D263" s="184" t="s">
        <v>138</v>
      </c>
      <c r="E263" s="192" t="s">
        <v>3</v>
      </c>
      <c r="F263" s="193" t="s">
        <v>79</v>
      </c>
      <c r="G263" s="14"/>
      <c r="H263" s="194">
        <v>1</v>
      </c>
      <c r="I263" s="195"/>
      <c r="J263" s="14"/>
      <c r="K263" s="14"/>
      <c r="L263" s="191"/>
      <c r="M263" s="196"/>
      <c r="N263" s="197"/>
      <c r="O263" s="197"/>
      <c r="P263" s="197"/>
      <c r="Q263" s="197"/>
      <c r="R263" s="197"/>
      <c r="S263" s="197"/>
      <c r="T263" s="19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2" t="s">
        <v>138</v>
      </c>
      <c r="AU263" s="192" t="s">
        <v>81</v>
      </c>
      <c r="AV263" s="14" t="s">
        <v>81</v>
      </c>
      <c r="AW263" s="14" t="s">
        <v>33</v>
      </c>
      <c r="AX263" s="14" t="s">
        <v>71</v>
      </c>
      <c r="AY263" s="192" t="s">
        <v>125</v>
      </c>
    </row>
    <row r="264" s="15" customFormat="1">
      <c r="A264" s="15"/>
      <c r="B264" s="199"/>
      <c r="C264" s="15"/>
      <c r="D264" s="184" t="s">
        <v>138</v>
      </c>
      <c r="E264" s="200" t="s">
        <v>3</v>
      </c>
      <c r="F264" s="201" t="s">
        <v>141</v>
      </c>
      <c r="G264" s="15"/>
      <c r="H264" s="202">
        <v>1</v>
      </c>
      <c r="I264" s="203"/>
      <c r="J264" s="15"/>
      <c r="K264" s="15"/>
      <c r="L264" s="199"/>
      <c r="M264" s="204"/>
      <c r="N264" s="205"/>
      <c r="O264" s="205"/>
      <c r="P264" s="205"/>
      <c r="Q264" s="205"/>
      <c r="R264" s="205"/>
      <c r="S264" s="205"/>
      <c r="T264" s="20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00" t="s">
        <v>138</v>
      </c>
      <c r="AU264" s="200" t="s">
        <v>81</v>
      </c>
      <c r="AV264" s="15" t="s">
        <v>134</v>
      </c>
      <c r="AW264" s="15" t="s">
        <v>33</v>
      </c>
      <c r="AX264" s="15" t="s">
        <v>79</v>
      </c>
      <c r="AY264" s="200" t="s">
        <v>125</v>
      </c>
    </row>
    <row r="265" s="2" customFormat="1" ht="55.5" customHeight="1">
      <c r="A265" s="38"/>
      <c r="B265" s="164"/>
      <c r="C265" s="165" t="s">
        <v>344</v>
      </c>
      <c r="D265" s="165" t="s">
        <v>129</v>
      </c>
      <c r="E265" s="166" t="s">
        <v>345</v>
      </c>
      <c r="F265" s="167" t="s">
        <v>346</v>
      </c>
      <c r="G265" s="168" t="s">
        <v>169</v>
      </c>
      <c r="H265" s="169">
        <v>1</v>
      </c>
      <c r="I265" s="170"/>
      <c r="J265" s="171">
        <f>ROUND(I265*H265,2)</f>
        <v>0</v>
      </c>
      <c r="K265" s="167" t="s">
        <v>133</v>
      </c>
      <c r="L265" s="39"/>
      <c r="M265" s="172" t="s">
        <v>3</v>
      </c>
      <c r="N265" s="173" t="s">
        <v>42</v>
      </c>
      <c r="O265" s="72"/>
      <c r="P265" s="174">
        <f>O265*H265</f>
        <v>0</v>
      </c>
      <c r="Q265" s="174">
        <v>0</v>
      </c>
      <c r="R265" s="174">
        <f>Q265*H265</f>
        <v>0</v>
      </c>
      <c r="S265" s="174">
        <v>0.34399999999999997</v>
      </c>
      <c r="T265" s="175">
        <f>S265*H265</f>
        <v>0.34399999999999997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76" t="s">
        <v>134</v>
      </c>
      <c r="AT265" s="176" t="s">
        <v>129</v>
      </c>
      <c r="AU265" s="176" t="s">
        <v>81</v>
      </c>
      <c r="AY265" s="19" t="s">
        <v>125</v>
      </c>
      <c r="BE265" s="177">
        <f>IF(N265="základní",J265,0)</f>
        <v>0</v>
      </c>
      <c r="BF265" s="177">
        <f>IF(N265="snížená",J265,0)</f>
        <v>0</v>
      </c>
      <c r="BG265" s="177">
        <f>IF(N265="zákl. přenesená",J265,0)</f>
        <v>0</v>
      </c>
      <c r="BH265" s="177">
        <f>IF(N265="sníž. přenesená",J265,0)</f>
        <v>0</v>
      </c>
      <c r="BI265" s="177">
        <f>IF(N265="nulová",J265,0)</f>
        <v>0</v>
      </c>
      <c r="BJ265" s="19" t="s">
        <v>79</v>
      </c>
      <c r="BK265" s="177">
        <f>ROUND(I265*H265,2)</f>
        <v>0</v>
      </c>
      <c r="BL265" s="19" t="s">
        <v>134</v>
      </c>
      <c r="BM265" s="176" t="s">
        <v>347</v>
      </c>
    </row>
    <row r="266" s="2" customFormat="1">
      <c r="A266" s="38"/>
      <c r="B266" s="39"/>
      <c r="C266" s="38"/>
      <c r="D266" s="178" t="s">
        <v>136</v>
      </c>
      <c r="E266" s="38"/>
      <c r="F266" s="179" t="s">
        <v>348</v>
      </c>
      <c r="G266" s="38"/>
      <c r="H266" s="38"/>
      <c r="I266" s="180"/>
      <c r="J266" s="38"/>
      <c r="K266" s="38"/>
      <c r="L266" s="39"/>
      <c r="M266" s="181"/>
      <c r="N266" s="182"/>
      <c r="O266" s="72"/>
      <c r="P266" s="72"/>
      <c r="Q266" s="72"/>
      <c r="R266" s="72"/>
      <c r="S266" s="72"/>
      <c r="T266" s="73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9" t="s">
        <v>136</v>
      </c>
      <c r="AU266" s="19" t="s">
        <v>81</v>
      </c>
    </row>
    <row r="267" s="13" customFormat="1">
      <c r="A267" s="13"/>
      <c r="B267" s="183"/>
      <c r="C267" s="13"/>
      <c r="D267" s="184" t="s">
        <v>138</v>
      </c>
      <c r="E267" s="185" t="s">
        <v>3</v>
      </c>
      <c r="F267" s="186" t="s">
        <v>201</v>
      </c>
      <c r="G267" s="13"/>
      <c r="H267" s="185" t="s">
        <v>3</v>
      </c>
      <c r="I267" s="187"/>
      <c r="J267" s="13"/>
      <c r="K267" s="13"/>
      <c r="L267" s="183"/>
      <c r="M267" s="188"/>
      <c r="N267" s="189"/>
      <c r="O267" s="189"/>
      <c r="P267" s="189"/>
      <c r="Q267" s="189"/>
      <c r="R267" s="189"/>
      <c r="S267" s="189"/>
      <c r="T267" s="19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5" t="s">
        <v>138</v>
      </c>
      <c r="AU267" s="185" t="s">
        <v>81</v>
      </c>
      <c r="AV267" s="13" t="s">
        <v>79</v>
      </c>
      <c r="AW267" s="13" t="s">
        <v>33</v>
      </c>
      <c r="AX267" s="13" t="s">
        <v>71</v>
      </c>
      <c r="AY267" s="185" t="s">
        <v>125</v>
      </c>
    </row>
    <row r="268" s="14" customFormat="1">
      <c r="A268" s="14"/>
      <c r="B268" s="191"/>
      <c r="C268" s="14"/>
      <c r="D268" s="184" t="s">
        <v>138</v>
      </c>
      <c r="E268" s="192" t="s">
        <v>3</v>
      </c>
      <c r="F268" s="193" t="s">
        <v>79</v>
      </c>
      <c r="G268" s="14"/>
      <c r="H268" s="194">
        <v>1</v>
      </c>
      <c r="I268" s="195"/>
      <c r="J268" s="14"/>
      <c r="K268" s="14"/>
      <c r="L268" s="191"/>
      <c r="M268" s="196"/>
      <c r="N268" s="197"/>
      <c r="O268" s="197"/>
      <c r="P268" s="197"/>
      <c r="Q268" s="197"/>
      <c r="R268" s="197"/>
      <c r="S268" s="197"/>
      <c r="T268" s="19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2" t="s">
        <v>138</v>
      </c>
      <c r="AU268" s="192" t="s">
        <v>81</v>
      </c>
      <c r="AV268" s="14" t="s">
        <v>81</v>
      </c>
      <c r="AW268" s="14" t="s">
        <v>33</v>
      </c>
      <c r="AX268" s="14" t="s">
        <v>71</v>
      </c>
      <c r="AY268" s="192" t="s">
        <v>125</v>
      </c>
    </row>
    <row r="269" s="15" customFormat="1">
      <c r="A269" s="15"/>
      <c r="B269" s="199"/>
      <c r="C269" s="15"/>
      <c r="D269" s="184" t="s">
        <v>138</v>
      </c>
      <c r="E269" s="200" t="s">
        <v>3</v>
      </c>
      <c r="F269" s="201" t="s">
        <v>141</v>
      </c>
      <c r="G269" s="15"/>
      <c r="H269" s="202">
        <v>1</v>
      </c>
      <c r="I269" s="203"/>
      <c r="J269" s="15"/>
      <c r="K269" s="15"/>
      <c r="L269" s="199"/>
      <c r="M269" s="204"/>
      <c r="N269" s="205"/>
      <c r="O269" s="205"/>
      <c r="P269" s="205"/>
      <c r="Q269" s="205"/>
      <c r="R269" s="205"/>
      <c r="S269" s="205"/>
      <c r="T269" s="20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00" t="s">
        <v>138</v>
      </c>
      <c r="AU269" s="200" t="s">
        <v>81</v>
      </c>
      <c r="AV269" s="15" t="s">
        <v>134</v>
      </c>
      <c r="AW269" s="15" t="s">
        <v>33</v>
      </c>
      <c r="AX269" s="15" t="s">
        <v>79</v>
      </c>
      <c r="AY269" s="200" t="s">
        <v>125</v>
      </c>
    </row>
    <row r="270" s="2" customFormat="1" ht="55.5" customHeight="1">
      <c r="A270" s="38"/>
      <c r="B270" s="164"/>
      <c r="C270" s="165" t="s">
        <v>349</v>
      </c>
      <c r="D270" s="165" t="s">
        <v>129</v>
      </c>
      <c r="E270" s="166" t="s">
        <v>350</v>
      </c>
      <c r="F270" s="167" t="s">
        <v>351</v>
      </c>
      <c r="G270" s="168" t="s">
        <v>132</v>
      </c>
      <c r="H270" s="169">
        <v>0.066000000000000003</v>
      </c>
      <c r="I270" s="170"/>
      <c r="J270" s="171">
        <f>ROUND(I270*H270,2)</f>
        <v>0</v>
      </c>
      <c r="K270" s="167" t="s">
        <v>133</v>
      </c>
      <c r="L270" s="39"/>
      <c r="M270" s="172" t="s">
        <v>3</v>
      </c>
      <c r="N270" s="173" t="s">
        <v>42</v>
      </c>
      <c r="O270" s="72"/>
      <c r="P270" s="174">
        <f>O270*H270</f>
        <v>0</v>
      </c>
      <c r="Q270" s="174">
        <v>0</v>
      </c>
      <c r="R270" s="174">
        <f>Q270*H270</f>
        <v>0</v>
      </c>
      <c r="S270" s="174">
        <v>1.8</v>
      </c>
      <c r="T270" s="175">
        <f>S270*H270</f>
        <v>0.1188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76" t="s">
        <v>134</v>
      </c>
      <c r="AT270" s="176" t="s">
        <v>129</v>
      </c>
      <c r="AU270" s="176" t="s">
        <v>81</v>
      </c>
      <c r="AY270" s="19" t="s">
        <v>125</v>
      </c>
      <c r="BE270" s="177">
        <f>IF(N270="základní",J270,0)</f>
        <v>0</v>
      </c>
      <c r="BF270" s="177">
        <f>IF(N270="snížená",J270,0)</f>
        <v>0</v>
      </c>
      <c r="BG270" s="177">
        <f>IF(N270="zákl. přenesená",J270,0)</f>
        <v>0</v>
      </c>
      <c r="BH270" s="177">
        <f>IF(N270="sníž. přenesená",J270,0)</f>
        <v>0</v>
      </c>
      <c r="BI270" s="177">
        <f>IF(N270="nulová",J270,0)</f>
        <v>0</v>
      </c>
      <c r="BJ270" s="19" t="s">
        <v>79</v>
      </c>
      <c r="BK270" s="177">
        <f>ROUND(I270*H270,2)</f>
        <v>0</v>
      </c>
      <c r="BL270" s="19" t="s">
        <v>134</v>
      </c>
      <c r="BM270" s="176" t="s">
        <v>352</v>
      </c>
    </row>
    <row r="271" s="2" customFormat="1">
      <c r="A271" s="38"/>
      <c r="B271" s="39"/>
      <c r="C271" s="38"/>
      <c r="D271" s="178" t="s">
        <v>136</v>
      </c>
      <c r="E271" s="38"/>
      <c r="F271" s="179" t="s">
        <v>353</v>
      </c>
      <c r="G271" s="38"/>
      <c r="H271" s="38"/>
      <c r="I271" s="180"/>
      <c r="J271" s="38"/>
      <c r="K271" s="38"/>
      <c r="L271" s="39"/>
      <c r="M271" s="181"/>
      <c r="N271" s="182"/>
      <c r="O271" s="72"/>
      <c r="P271" s="72"/>
      <c r="Q271" s="72"/>
      <c r="R271" s="72"/>
      <c r="S271" s="72"/>
      <c r="T271" s="73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136</v>
      </c>
      <c r="AU271" s="19" t="s">
        <v>81</v>
      </c>
    </row>
    <row r="272" s="13" customFormat="1">
      <c r="A272" s="13"/>
      <c r="B272" s="183"/>
      <c r="C272" s="13"/>
      <c r="D272" s="184" t="s">
        <v>138</v>
      </c>
      <c r="E272" s="185" t="s">
        <v>3</v>
      </c>
      <c r="F272" s="186" t="s">
        <v>209</v>
      </c>
      <c r="G272" s="13"/>
      <c r="H272" s="185" t="s">
        <v>3</v>
      </c>
      <c r="I272" s="187"/>
      <c r="J272" s="13"/>
      <c r="K272" s="13"/>
      <c r="L272" s="183"/>
      <c r="M272" s="188"/>
      <c r="N272" s="189"/>
      <c r="O272" s="189"/>
      <c r="P272" s="189"/>
      <c r="Q272" s="189"/>
      <c r="R272" s="189"/>
      <c r="S272" s="189"/>
      <c r="T272" s="19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5" t="s">
        <v>138</v>
      </c>
      <c r="AU272" s="185" t="s">
        <v>81</v>
      </c>
      <c r="AV272" s="13" t="s">
        <v>79</v>
      </c>
      <c r="AW272" s="13" t="s">
        <v>33</v>
      </c>
      <c r="AX272" s="13" t="s">
        <v>71</v>
      </c>
      <c r="AY272" s="185" t="s">
        <v>125</v>
      </c>
    </row>
    <row r="273" s="14" customFormat="1">
      <c r="A273" s="14"/>
      <c r="B273" s="191"/>
      <c r="C273" s="14"/>
      <c r="D273" s="184" t="s">
        <v>138</v>
      </c>
      <c r="E273" s="192" t="s">
        <v>3</v>
      </c>
      <c r="F273" s="193" t="s">
        <v>354</v>
      </c>
      <c r="G273" s="14"/>
      <c r="H273" s="194">
        <v>0.066000000000000003</v>
      </c>
      <c r="I273" s="195"/>
      <c r="J273" s="14"/>
      <c r="K273" s="14"/>
      <c r="L273" s="191"/>
      <c r="M273" s="196"/>
      <c r="N273" s="197"/>
      <c r="O273" s="197"/>
      <c r="P273" s="197"/>
      <c r="Q273" s="197"/>
      <c r="R273" s="197"/>
      <c r="S273" s="197"/>
      <c r="T273" s="19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2" t="s">
        <v>138</v>
      </c>
      <c r="AU273" s="192" t="s">
        <v>81</v>
      </c>
      <c r="AV273" s="14" t="s">
        <v>81</v>
      </c>
      <c r="AW273" s="14" t="s">
        <v>33</v>
      </c>
      <c r="AX273" s="14" t="s">
        <v>71</v>
      </c>
      <c r="AY273" s="192" t="s">
        <v>125</v>
      </c>
    </row>
    <row r="274" s="15" customFormat="1">
      <c r="A274" s="15"/>
      <c r="B274" s="199"/>
      <c r="C274" s="15"/>
      <c r="D274" s="184" t="s">
        <v>138</v>
      </c>
      <c r="E274" s="200" t="s">
        <v>3</v>
      </c>
      <c r="F274" s="201" t="s">
        <v>141</v>
      </c>
      <c r="G274" s="15"/>
      <c r="H274" s="202">
        <v>0.066000000000000003</v>
      </c>
      <c r="I274" s="203"/>
      <c r="J274" s="15"/>
      <c r="K274" s="15"/>
      <c r="L274" s="199"/>
      <c r="M274" s="204"/>
      <c r="N274" s="205"/>
      <c r="O274" s="205"/>
      <c r="P274" s="205"/>
      <c r="Q274" s="205"/>
      <c r="R274" s="205"/>
      <c r="S274" s="205"/>
      <c r="T274" s="20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00" t="s">
        <v>138</v>
      </c>
      <c r="AU274" s="200" t="s">
        <v>81</v>
      </c>
      <c r="AV274" s="15" t="s">
        <v>134</v>
      </c>
      <c r="AW274" s="15" t="s">
        <v>33</v>
      </c>
      <c r="AX274" s="15" t="s">
        <v>79</v>
      </c>
      <c r="AY274" s="200" t="s">
        <v>125</v>
      </c>
    </row>
    <row r="275" s="2" customFormat="1" ht="55.5" customHeight="1">
      <c r="A275" s="38"/>
      <c r="B275" s="164"/>
      <c r="C275" s="165" t="s">
        <v>355</v>
      </c>
      <c r="D275" s="165" t="s">
        <v>129</v>
      </c>
      <c r="E275" s="166" t="s">
        <v>356</v>
      </c>
      <c r="F275" s="167" t="s">
        <v>357</v>
      </c>
      <c r="G275" s="168" t="s">
        <v>132</v>
      </c>
      <c r="H275" s="169">
        <v>0.16500000000000001</v>
      </c>
      <c r="I275" s="170"/>
      <c r="J275" s="171">
        <f>ROUND(I275*H275,2)</f>
        <v>0</v>
      </c>
      <c r="K275" s="167" t="s">
        <v>133</v>
      </c>
      <c r="L275" s="39"/>
      <c r="M275" s="172" t="s">
        <v>3</v>
      </c>
      <c r="N275" s="173" t="s">
        <v>42</v>
      </c>
      <c r="O275" s="72"/>
      <c r="P275" s="174">
        <f>O275*H275</f>
        <v>0</v>
      </c>
      <c r="Q275" s="174">
        <v>0</v>
      </c>
      <c r="R275" s="174">
        <f>Q275*H275</f>
        <v>0</v>
      </c>
      <c r="S275" s="174">
        <v>1.8</v>
      </c>
      <c r="T275" s="175">
        <f>S275*H275</f>
        <v>0.29700000000000004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76" t="s">
        <v>134</v>
      </c>
      <c r="AT275" s="176" t="s">
        <v>129</v>
      </c>
      <c r="AU275" s="176" t="s">
        <v>81</v>
      </c>
      <c r="AY275" s="19" t="s">
        <v>125</v>
      </c>
      <c r="BE275" s="177">
        <f>IF(N275="základní",J275,0)</f>
        <v>0</v>
      </c>
      <c r="BF275" s="177">
        <f>IF(N275="snížená",J275,0)</f>
        <v>0</v>
      </c>
      <c r="BG275" s="177">
        <f>IF(N275="zákl. přenesená",J275,0)</f>
        <v>0</v>
      </c>
      <c r="BH275" s="177">
        <f>IF(N275="sníž. přenesená",J275,0)</f>
        <v>0</v>
      </c>
      <c r="BI275" s="177">
        <f>IF(N275="nulová",J275,0)</f>
        <v>0</v>
      </c>
      <c r="BJ275" s="19" t="s">
        <v>79</v>
      </c>
      <c r="BK275" s="177">
        <f>ROUND(I275*H275,2)</f>
        <v>0</v>
      </c>
      <c r="BL275" s="19" t="s">
        <v>134</v>
      </c>
      <c r="BM275" s="176" t="s">
        <v>358</v>
      </c>
    </row>
    <row r="276" s="2" customFormat="1">
      <c r="A276" s="38"/>
      <c r="B276" s="39"/>
      <c r="C276" s="38"/>
      <c r="D276" s="178" t="s">
        <v>136</v>
      </c>
      <c r="E276" s="38"/>
      <c r="F276" s="179" t="s">
        <v>359</v>
      </c>
      <c r="G276" s="38"/>
      <c r="H276" s="38"/>
      <c r="I276" s="180"/>
      <c r="J276" s="38"/>
      <c r="K276" s="38"/>
      <c r="L276" s="39"/>
      <c r="M276" s="181"/>
      <c r="N276" s="182"/>
      <c r="O276" s="72"/>
      <c r="P276" s="72"/>
      <c r="Q276" s="72"/>
      <c r="R276" s="72"/>
      <c r="S276" s="72"/>
      <c r="T276" s="73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9" t="s">
        <v>136</v>
      </c>
      <c r="AU276" s="19" t="s">
        <v>81</v>
      </c>
    </row>
    <row r="277" s="13" customFormat="1">
      <c r="A277" s="13"/>
      <c r="B277" s="183"/>
      <c r="C277" s="13"/>
      <c r="D277" s="184" t="s">
        <v>138</v>
      </c>
      <c r="E277" s="185" t="s">
        <v>3</v>
      </c>
      <c r="F277" s="186" t="s">
        <v>209</v>
      </c>
      <c r="G277" s="13"/>
      <c r="H277" s="185" t="s">
        <v>3</v>
      </c>
      <c r="I277" s="187"/>
      <c r="J277" s="13"/>
      <c r="K277" s="13"/>
      <c r="L277" s="183"/>
      <c r="M277" s="188"/>
      <c r="N277" s="189"/>
      <c r="O277" s="189"/>
      <c r="P277" s="189"/>
      <c r="Q277" s="189"/>
      <c r="R277" s="189"/>
      <c r="S277" s="189"/>
      <c r="T277" s="19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5" t="s">
        <v>138</v>
      </c>
      <c r="AU277" s="185" t="s">
        <v>81</v>
      </c>
      <c r="AV277" s="13" t="s">
        <v>79</v>
      </c>
      <c r="AW277" s="13" t="s">
        <v>33</v>
      </c>
      <c r="AX277" s="13" t="s">
        <v>71</v>
      </c>
      <c r="AY277" s="185" t="s">
        <v>125</v>
      </c>
    </row>
    <row r="278" s="14" customFormat="1">
      <c r="A278" s="14"/>
      <c r="B278" s="191"/>
      <c r="C278" s="14"/>
      <c r="D278" s="184" t="s">
        <v>138</v>
      </c>
      <c r="E278" s="192" t="s">
        <v>3</v>
      </c>
      <c r="F278" s="193" t="s">
        <v>360</v>
      </c>
      <c r="G278" s="14"/>
      <c r="H278" s="194">
        <v>0.16500000000000001</v>
      </c>
      <c r="I278" s="195"/>
      <c r="J278" s="14"/>
      <c r="K278" s="14"/>
      <c r="L278" s="191"/>
      <c r="M278" s="196"/>
      <c r="N278" s="197"/>
      <c r="O278" s="197"/>
      <c r="P278" s="197"/>
      <c r="Q278" s="197"/>
      <c r="R278" s="197"/>
      <c r="S278" s="197"/>
      <c r="T278" s="19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2" t="s">
        <v>138</v>
      </c>
      <c r="AU278" s="192" t="s">
        <v>81</v>
      </c>
      <c r="AV278" s="14" t="s">
        <v>81</v>
      </c>
      <c r="AW278" s="14" t="s">
        <v>33</v>
      </c>
      <c r="AX278" s="14" t="s">
        <v>71</v>
      </c>
      <c r="AY278" s="192" t="s">
        <v>125</v>
      </c>
    </row>
    <row r="279" s="15" customFormat="1">
      <c r="A279" s="15"/>
      <c r="B279" s="199"/>
      <c r="C279" s="15"/>
      <c r="D279" s="184" t="s">
        <v>138</v>
      </c>
      <c r="E279" s="200" t="s">
        <v>3</v>
      </c>
      <c r="F279" s="201" t="s">
        <v>141</v>
      </c>
      <c r="G279" s="15"/>
      <c r="H279" s="202">
        <v>0.16500000000000001</v>
      </c>
      <c r="I279" s="203"/>
      <c r="J279" s="15"/>
      <c r="K279" s="15"/>
      <c r="L279" s="199"/>
      <c r="M279" s="204"/>
      <c r="N279" s="205"/>
      <c r="O279" s="205"/>
      <c r="P279" s="205"/>
      <c r="Q279" s="205"/>
      <c r="R279" s="205"/>
      <c r="S279" s="205"/>
      <c r="T279" s="20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00" t="s">
        <v>138</v>
      </c>
      <c r="AU279" s="200" t="s">
        <v>81</v>
      </c>
      <c r="AV279" s="15" t="s">
        <v>134</v>
      </c>
      <c r="AW279" s="15" t="s">
        <v>33</v>
      </c>
      <c r="AX279" s="15" t="s">
        <v>79</v>
      </c>
      <c r="AY279" s="200" t="s">
        <v>125</v>
      </c>
    </row>
    <row r="280" s="2" customFormat="1" ht="55.5" customHeight="1">
      <c r="A280" s="38"/>
      <c r="B280" s="164"/>
      <c r="C280" s="165" t="s">
        <v>361</v>
      </c>
      <c r="D280" s="165" t="s">
        <v>129</v>
      </c>
      <c r="E280" s="166" t="s">
        <v>362</v>
      </c>
      <c r="F280" s="167" t="s">
        <v>363</v>
      </c>
      <c r="G280" s="168" t="s">
        <v>176</v>
      </c>
      <c r="H280" s="169">
        <v>1.8</v>
      </c>
      <c r="I280" s="170"/>
      <c r="J280" s="171">
        <f>ROUND(I280*H280,2)</f>
        <v>0</v>
      </c>
      <c r="K280" s="167" t="s">
        <v>133</v>
      </c>
      <c r="L280" s="39"/>
      <c r="M280" s="172" t="s">
        <v>3</v>
      </c>
      <c r="N280" s="173" t="s">
        <v>42</v>
      </c>
      <c r="O280" s="72"/>
      <c r="P280" s="174">
        <f>O280*H280</f>
        <v>0</v>
      </c>
      <c r="Q280" s="174">
        <v>0</v>
      </c>
      <c r="R280" s="174">
        <f>Q280*H280</f>
        <v>0</v>
      </c>
      <c r="S280" s="174">
        <v>0.27000000000000002</v>
      </c>
      <c r="T280" s="175">
        <f>S280*H280</f>
        <v>0.48600000000000004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76" t="s">
        <v>134</v>
      </c>
      <c r="AT280" s="176" t="s">
        <v>129</v>
      </c>
      <c r="AU280" s="176" t="s">
        <v>81</v>
      </c>
      <c r="AY280" s="19" t="s">
        <v>125</v>
      </c>
      <c r="BE280" s="177">
        <f>IF(N280="základní",J280,0)</f>
        <v>0</v>
      </c>
      <c r="BF280" s="177">
        <f>IF(N280="snížená",J280,0)</f>
        <v>0</v>
      </c>
      <c r="BG280" s="177">
        <f>IF(N280="zákl. přenesená",J280,0)</f>
        <v>0</v>
      </c>
      <c r="BH280" s="177">
        <f>IF(N280="sníž. přenesená",J280,0)</f>
        <v>0</v>
      </c>
      <c r="BI280" s="177">
        <f>IF(N280="nulová",J280,0)</f>
        <v>0</v>
      </c>
      <c r="BJ280" s="19" t="s">
        <v>79</v>
      </c>
      <c r="BK280" s="177">
        <f>ROUND(I280*H280,2)</f>
        <v>0</v>
      </c>
      <c r="BL280" s="19" t="s">
        <v>134</v>
      </c>
      <c r="BM280" s="176" t="s">
        <v>364</v>
      </c>
    </row>
    <row r="281" s="2" customFormat="1">
      <c r="A281" s="38"/>
      <c r="B281" s="39"/>
      <c r="C281" s="38"/>
      <c r="D281" s="178" t="s">
        <v>136</v>
      </c>
      <c r="E281" s="38"/>
      <c r="F281" s="179" t="s">
        <v>365</v>
      </c>
      <c r="G281" s="38"/>
      <c r="H281" s="38"/>
      <c r="I281" s="180"/>
      <c r="J281" s="38"/>
      <c r="K281" s="38"/>
      <c r="L281" s="39"/>
      <c r="M281" s="181"/>
      <c r="N281" s="182"/>
      <c r="O281" s="72"/>
      <c r="P281" s="72"/>
      <c r="Q281" s="72"/>
      <c r="R281" s="72"/>
      <c r="S281" s="72"/>
      <c r="T281" s="73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9" t="s">
        <v>136</v>
      </c>
      <c r="AU281" s="19" t="s">
        <v>81</v>
      </c>
    </row>
    <row r="282" s="13" customFormat="1">
      <c r="A282" s="13"/>
      <c r="B282" s="183"/>
      <c r="C282" s="13"/>
      <c r="D282" s="184" t="s">
        <v>138</v>
      </c>
      <c r="E282" s="185" t="s">
        <v>3</v>
      </c>
      <c r="F282" s="186" t="s">
        <v>139</v>
      </c>
      <c r="G282" s="13"/>
      <c r="H282" s="185" t="s">
        <v>3</v>
      </c>
      <c r="I282" s="187"/>
      <c r="J282" s="13"/>
      <c r="K282" s="13"/>
      <c r="L282" s="183"/>
      <c r="M282" s="188"/>
      <c r="N282" s="189"/>
      <c r="O282" s="189"/>
      <c r="P282" s="189"/>
      <c r="Q282" s="189"/>
      <c r="R282" s="189"/>
      <c r="S282" s="189"/>
      <c r="T282" s="19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5" t="s">
        <v>138</v>
      </c>
      <c r="AU282" s="185" t="s">
        <v>81</v>
      </c>
      <c r="AV282" s="13" t="s">
        <v>79</v>
      </c>
      <c r="AW282" s="13" t="s">
        <v>33</v>
      </c>
      <c r="AX282" s="13" t="s">
        <v>71</v>
      </c>
      <c r="AY282" s="185" t="s">
        <v>125</v>
      </c>
    </row>
    <row r="283" s="14" customFormat="1">
      <c r="A283" s="14"/>
      <c r="B283" s="191"/>
      <c r="C283" s="14"/>
      <c r="D283" s="184" t="s">
        <v>138</v>
      </c>
      <c r="E283" s="192" t="s">
        <v>3</v>
      </c>
      <c r="F283" s="193" t="s">
        <v>366</v>
      </c>
      <c r="G283" s="14"/>
      <c r="H283" s="194">
        <v>1.8</v>
      </c>
      <c r="I283" s="195"/>
      <c r="J283" s="14"/>
      <c r="K283" s="14"/>
      <c r="L283" s="191"/>
      <c r="M283" s="196"/>
      <c r="N283" s="197"/>
      <c r="O283" s="197"/>
      <c r="P283" s="197"/>
      <c r="Q283" s="197"/>
      <c r="R283" s="197"/>
      <c r="S283" s="197"/>
      <c r="T283" s="19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2" t="s">
        <v>138</v>
      </c>
      <c r="AU283" s="192" t="s">
        <v>81</v>
      </c>
      <c r="AV283" s="14" t="s">
        <v>81</v>
      </c>
      <c r="AW283" s="14" t="s">
        <v>33</v>
      </c>
      <c r="AX283" s="14" t="s">
        <v>71</v>
      </c>
      <c r="AY283" s="192" t="s">
        <v>125</v>
      </c>
    </row>
    <row r="284" s="15" customFormat="1">
      <c r="A284" s="15"/>
      <c r="B284" s="199"/>
      <c r="C284" s="15"/>
      <c r="D284" s="184" t="s">
        <v>138</v>
      </c>
      <c r="E284" s="200" t="s">
        <v>3</v>
      </c>
      <c r="F284" s="201" t="s">
        <v>141</v>
      </c>
      <c r="G284" s="15"/>
      <c r="H284" s="202">
        <v>1.8</v>
      </c>
      <c r="I284" s="203"/>
      <c r="J284" s="15"/>
      <c r="K284" s="15"/>
      <c r="L284" s="199"/>
      <c r="M284" s="204"/>
      <c r="N284" s="205"/>
      <c r="O284" s="205"/>
      <c r="P284" s="205"/>
      <c r="Q284" s="205"/>
      <c r="R284" s="205"/>
      <c r="S284" s="205"/>
      <c r="T284" s="20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00" t="s">
        <v>138</v>
      </c>
      <c r="AU284" s="200" t="s">
        <v>81</v>
      </c>
      <c r="AV284" s="15" t="s">
        <v>134</v>
      </c>
      <c r="AW284" s="15" t="s">
        <v>33</v>
      </c>
      <c r="AX284" s="15" t="s">
        <v>79</v>
      </c>
      <c r="AY284" s="200" t="s">
        <v>125</v>
      </c>
    </row>
    <row r="285" s="2" customFormat="1" ht="37.8" customHeight="1">
      <c r="A285" s="38"/>
      <c r="B285" s="164"/>
      <c r="C285" s="165" t="s">
        <v>367</v>
      </c>
      <c r="D285" s="165" t="s">
        <v>129</v>
      </c>
      <c r="E285" s="166" t="s">
        <v>368</v>
      </c>
      <c r="F285" s="167" t="s">
        <v>369</v>
      </c>
      <c r="G285" s="168" t="s">
        <v>169</v>
      </c>
      <c r="H285" s="169">
        <v>4</v>
      </c>
      <c r="I285" s="170"/>
      <c r="J285" s="171">
        <f>ROUND(I285*H285,2)</f>
        <v>0</v>
      </c>
      <c r="K285" s="167" t="s">
        <v>133</v>
      </c>
      <c r="L285" s="39"/>
      <c r="M285" s="172" t="s">
        <v>3</v>
      </c>
      <c r="N285" s="173" t="s">
        <v>42</v>
      </c>
      <c r="O285" s="72"/>
      <c r="P285" s="174">
        <f>O285*H285</f>
        <v>0</v>
      </c>
      <c r="Q285" s="174">
        <v>0</v>
      </c>
      <c r="R285" s="174">
        <f>Q285*H285</f>
        <v>0</v>
      </c>
      <c r="S285" s="174">
        <v>0.049000000000000002</v>
      </c>
      <c r="T285" s="175">
        <f>S285*H285</f>
        <v>0.19600000000000001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76" t="s">
        <v>288</v>
      </c>
      <c r="AT285" s="176" t="s">
        <v>129</v>
      </c>
      <c r="AU285" s="176" t="s">
        <v>81</v>
      </c>
      <c r="AY285" s="19" t="s">
        <v>125</v>
      </c>
      <c r="BE285" s="177">
        <f>IF(N285="základní",J285,0)</f>
        <v>0</v>
      </c>
      <c r="BF285" s="177">
        <f>IF(N285="snížená",J285,0)</f>
        <v>0</v>
      </c>
      <c r="BG285" s="177">
        <f>IF(N285="zákl. přenesená",J285,0)</f>
        <v>0</v>
      </c>
      <c r="BH285" s="177">
        <f>IF(N285="sníž. přenesená",J285,0)</f>
        <v>0</v>
      </c>
      <c r="BI285" s="177">
        <f>IF(N285="nulová",J285,0)</f>
        <v>0</v>
      </c>
      <c r="BJ285" s="19" t="s">
        <v>79</v>
      </c>
      <c r="BK285" s="177">
        <f>ROUND(I285*H285,2)</f>
        <v>0</v>
      </c>
      <c r="BL285" s="19" t="s">
        <v>288</v>
      </c>
      <c r="BM285" s="176" t="s">
        <v>370</v>
      </c>
    </row>
    <row r="286" s="2" customFormat="1">
      <c r="A286" s="38"/>
      <c r="B286" s="39"/>
      <c r="C286" s="38"/>
      <c r="D286" s="178" t="s">
        <v>136</v>
      </c>
      <c r="E286" s="38"/>
      <c r="F286" s="179" t="s">
        <v>371</v>
      </c>
      <c r="G286" s="38"/>
      <c r="H286" s="38"/>
      <c r="I286" s="180"/>
      <c r="J286" s="38"/>
      <c r="K286" s="38"/>
      <c r="L286" s="39"/>
      <c r="M286" s="181"/>
      <c r="N286" s="182"/>
      <c r="O286" s="72"/>
      <c r="P286" s="72"/>
      <c r="Q286" s="72"/>
      <c r="R286" s="72"/>
      <c r="S286" s="72"/>
      <c r="T286" s="73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9" t="s">
        <v>136</v>
      </c>
      <c r="AU286" s="19" t="s">
        <v>81</v>
      </c>
    </row>
    <row r="287" s="2" customFormat="1" ht="37.8" customHeight="1">
      <c r="A287" s="38"/>
      <c r="B287" s="164"/>
      <c r="C287" s="165" t="s">
        <v>372</v>
      </c>
      <c r="D287" s="165" t="s">
        <v>129</v>
      </c>
      <c r="E287" s="166" t="s">
        <v>373</v>
      </c>
      <c r="F287" s="167" t="s">
        <v>374</v>
      </c>
      <c r="G287" s="168" t="s">
        <v>176</v>
      </c>
      <c r="H287" s="169">
        <v>12.032</v>
      </c>
      <c r="I287" s="170"/>
      <c r="J287" s="171">
        <f>ROUND(I287*H287,2)</f>
        <v>0</v>
      </c>
      <c r="K287" s="167" t="s">
        <v>133</v>
      </c>
      <c r="L287" s="39"/>
      <c r="M287" s="172" t="s">
        <v>3</v>
      </c>
      <c r="N287" s="173" t="s">
        <v>42</v>
      </c>
      <c r="O287" s="72"/>
      <c r="P287" s="174">
        <f>O287*H287</f>
        <v>0</v>
      </c>
      <c r="Q287" s="174">
        <v>0</v>
      </c>
      <c r="R287" s="174">
        <f>Q287*H287</f>
        <v>0</v>
      </c>
      <c r="S287" s="174">
        <v>0.01</v>
      </c>
      <c r="T287" s="175">
        <f>S287*H287</f>
        <v>0.12032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76" t="s">
        <v>134</v>
      </c>
      <c r="AT287" s="176" t="s">
        <v>129</v>
      </c>
      <c r="AU287" s="176" t="s">
        <v>81</v>
      </c>
      <c r="AY287" s="19" t="s">
        <v>125</v>
      </c>
      <c r="BE287" s="177">
        <f>IF(N287="základní",J287,0)</f>
        <v>0</v>
      </c>
      <c r="BF287" s="177">
        <f>IF(N287="snížená",J287,0)</f>
        <v>0</v>
      </c>
      <c r="BG287" s="177">
        <f>IF(N287="zákl. přenesená",J287,0)</f>
        <v>0</v>
      </c>
      <c r="BH287" s="177">
        <f>IF(N287="sníž. přenesená",J287,0)</f>
        <v>0</v>
      </c>
      <c r="BI287" s="177">
        <f>IF(N287="nulová",J287,0)</f>
        <v>0</v>
      </c>
      <c r="BJ287" s="19" t="s">
        <v>79</v>
      </c>
      <c r="BK287" s="177">
        <f>ROUND(I287*H287,2)</f>
        <v>0</v>
      </c>
      <c r="BL287" s="19" t="s">
        <v>134</v>
      </c>
      <c r="BM287" s="176" t="s">
        <v>375</v>
      </c>
    </row>
    <row r="288" s="2" customFormat="1">
      <c r="A288" s="38"/>
      <c r="B288" s="39"/>
      <c r="C288" s="38"/>
      <c r="D288" s="178" t="s">
        <v>136</v>
      </c>
      <c r="E288" s="38"/>
      <c r="F288" s="179" t="s">
        <v>376</v>
      </c>
      <c r="G288" s="38"/>
      <c r="H288" s="38"/>
      <c r="I288" s="180"/>
      <c r="J288" s="38"/>
      <c r="K288" s="38"/>
      <c r="L288" s="39"/>
      <c r="M288" s="181"/>
      <c r="N288" s="182"/>
      <c r="O288" s="72"/>
      <c r="P288" s="72"/>
      <c r="Q288" s="72"/>
      <c r="R288" s="72"/>
      <c r="S288" s="72"/>
      <c r="T288" s="73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9" t="s">
        <v>136</v>
      </c>
      <c r="AU288" s="19" t="s">
        <v>81</v>
      </c>
    </row>
    <row r="289" s="13" customFormat="1">
      <c r="A289" s="13"/>
      <c r="B289" s="183"/>
      <c r="C289" s="13"/>
      <c r="D289" s="184" t="s">
        <v>138</v>
      </c>
      <c r="E289" s="185" t="s">
        <v>3</v>
      </c>
      <c r="F289" s="186" t="s">
        <v>179</v>
      </c>
      <c r="G289" s="13"/>
      <c r="H289" s="185" t="s">
        <v>3</v>
      </c>
      <c r="I289" s="187"/>
      <c r="J289" s="13"/>
      <c r="K289" s="13"/>
      <c r="L289" s="183"/>
      <c r="M289" s="188"/>
      <c r="N289" s="189"/>
      <c r="O289" s="189"/>
      <c r="P289" s="189"/>
      <c r="Q289" s="189"/>
      <c r="R289" s="189"/>
      <c r="S289" s="189"/>
      <c r="T289" s="19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5" t="s">
        <v>138</v>
      </c>
      <c r="AU289" s="185" t="s">
        <v>81</v>
      </c>
      <c r="AV289" s="13" t="s">
        <v>79</v>
      </c>
      <c r="AW289" s="13" t="s">
        <v>33</v>
      </c>
      <c r="AX289" s="13" t="s">
        <v>71</v>
      </c>
      <c r="AY289" s="185" t="s">
        <v>125</v>
      </c>
    </row>
    <row r="290" s="14" customFormat="1">
      <c r="A290" s="14"/>
      <c r="B290" s="191"/>
      <c r="C290" s="14"/>
      <c r="D290" s="184" t="s">
        <v>138</v>
      </c>
      <c r="E290" s="192" t="s">
        <v>3</v>
      </c>
      <c r="F290" s="193" t="s">
        <v>180</v>
      </c>
      <c r="G290" s="14"/>
      <c r="H290" s="194">
        <v>12.032</v>
      </c>
      <c r="I290" s="195"/>
      <c r="J290" s="14"/>
      <c r="K290" s="14"/>
      <c r="L290" s="191"/>
      <c r="M290" s="196"/>
      <c r="N290" s="197"/>
      <c r="O290" s="197"/>
      <c r="P290" s="197"/>
      <c r="Q290" s="197"/>
      <c r="R290" s="197"/>
      <c r="S290" s="197"/>
      <c r="T290" s="19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2" t="s">
        <v>138</v>
      </c>
      <c r="AU290" s="192" t="s">
        <v>81</v>
      </c>
      <c r="AV290" s="14" t="s">
        <v>81</v>
      </c>
      <c r="AW290" s="14" t="s">
        <v>33</v>
      </c>
      <c r="AX290" s="14" t="s">
        <v>71</v>
      </c>
      <c r="AY290" s="192" t="s">
        <v>125</v>
      </c>
    </row>
    <row r="291" s="15" customFormat="1">
      <c r="A291" s="15"/>
      <c r="B291" s="199"/>
      <c r="C291" s="15"/>
      <c r="D291" s="184" t="s">
        <v>138</v>
      </c>
      <c r="E291" s="200" t="s">
        <v>3</v>
      </c>
      <c r="F291" s="201" t="s">
        <v>141</v>
      </c>
      <c r="G291" s="15"/>
      <c r="H291" s="202">
        <v>12.032</v>
      </c>
      <c r="I291" s="203"/>
      <c r="J291" s="15"/>
      <c r="K291" s="15"/>
      <c r="L291" s="199"/>
      <c r="M291" s="204"/>
      <c r="N291" s="205"/>
      <c r="O291" s="205"/>
      <c r="P291" s="205"/>
      <c r="Q291" s="205"/>
      <c r="R291" s="205"/>
      <c r="S291" s="205"/>
      <c r="T291" s="206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00" t="s">
        <v>138</v>
      </c>
      <c r="AU291" s="200" t="s">
        <v>81</v>
      </c>
      <c r="AV291" s="15" t="s">
        <v>134</v>
      </c>
      <c r="AW291" s="15" t="s">
        <v>33</v>
      </c>
      <c r="AX291" s="15" t="s">
        <v>79</v>
      </c>
      <c r="AY291" s="200" t="s">
        <v>125</v>
      </c>
    </row>
    <row r="292" s="2" customFormat="1" ht="44.25" customHeight="1">
      <c r="A292" s="38"/>
      <c r="B292" s="164"/>
      <c r="C292" s="165" t="s">
        <v>8</v>
      </c>
      <c r="D292" s="165" t="s">
        <v>129</v>
      </c>
      <c r="E292" s="166" t="s">
        <v>377</v>
      </c>
      <c r="F292" s="167" t="s">
        <v>378</v>
      </c>
      <c r="G292" s="168" t="s">
        <v>176</v>
      </c>
      <c r="H292" s="169">
        <v>3.9510000000000001</v>
      </c>
      <c r="I292" s="170"/>
      <c r="J292" s="171">
        <f>ROUND(I292*H292,2)</f>
        <v>0</v>
      </c>
      <c r="K292" s="167" t="s">
        <v>133</v>
      </c>
      <c r="L292" s="39"/>
      <c r="M292" s="172" t="s">
        <v>3</v>
      </c>
      <c r="N292" s="173" t="s">
        <v>42</v>
      </c>
      <c r="O292" s="72"/>
      <c r="P292" s="174">
        <f>O292*H292</f>
        <v>0</v>
      </c>
      <c r="Q292" s="174">
        <v>0</v>
      </c>
      <c r="R292" s="174">
        <f>Q292*H292</f>
        <v>0</v>
      </c>
      <c r="S292" s="174">
        <v>0.016</v>
      </c>
      <c r="T292" s="175">
        <f>S292*H292</f>
        <v>0.063216000000000008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76" t="s">
        <v>134</v>
      </c>
      <c r="AT292" s="176" t="s">
        <v>129</v>
      </c>
      <c r="AU292" s="176" t="s">
        <v>81</v>
      </c>
      <c r="AY292" s="19" t="s">
        <v>125</v>
      </c>
      <c r="BE292" s="177">
        <f>IF(N292="základní",J292,0)</f>
        <v>0</v>
      </c>
      <c r="BF292" s="177">
        <f>IF(N292="snížená",J292,0)</f>
        <v>0</v>
      </c>
      <c r="BG292" s="177">
        <f>IF(N292="zákl. přenesená",J292,0)</f>
        <v>0</v>
      </c>
      <c r="BH292" s="177">
        <f>IF(N292="sníž. přenesená",J292,0)</f>
        <v>0</v>
      </c>
      <c r="BI292" s="177">
        <f>IF(N292="nulová",J292,0)</f>
        <v>0</v>
      </c>
      <c r="BJ292" s="19" t="s">
        <v>79</v>
      </c>
      <c r="BK292" s="177">
        <f>ROUND(I292*H292,2)</f>
        <v>0</v>
      </c>
      <c r="BL292" s="19" t="s">
        <v>134</v>
      </c>
      <c r="BM292" s="176" t="s">
        <v>379</v>
      </c>
    </row>
    <row r="293" s="2" customFormat="1">
      <c r="A293" s="38"/>
      <c r="B293" s="39"/>
      <c r="C293" s="38"/>
      <c r="D293" s="178" t="s">
        <v>136</v>
      </c>
      <c r="E293" s="38"/>
      <c r="F293" s="179" t="s">
        <v>380</v>
      </c>
      <c r="G293" s="38"/>
      <c r="H293" s="38"/>
      <c r="I293" s="180"/>
      <c r="J293" s="38"/>
      <c r="K293" s="38"/>
      <c r="L293" s="39"/>
      <c r="M293" s="181"/>
      <c r="N293" s="182"/>
      <c r="O293" s="72"/>
      <c r="P293" s="72"/>
      <c r="Q293" s="72"/>
      <c r="R293" s="72"/>
      <c r="S293" s="72"/>
      <c r="T293" s="73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136</v>
      </c>
      <c r="AU293" s="19" t="s">
        <v>81</v>
      </c>
    </row>
    <row r="294" s="13" customFormat="1">
      <c r="A294" s="13"/>
      <c r="B294" s="183"/>
      <c r="C294" s="13"/>
      <c r="D294" s="184" t="s">
        <v>138</v>
      </c>
      <c r="E294" s="185" t="s">
        <v>3</v>
      </c>
      <c r="F294" s="186" t="s">
        <v>228</v>
      </c>
      <c r="G294" s="13"/>
      <c r="H294" s="185" t="s">
        <v>3</v>
      </c>
      <c r="I294" s="187"/>
      <c r="J294" s="13"/>
      <c r="K294" s="13"/>
      <c r="L294" s="183"/>
      <c r="M294" s="188"/>
      <c r="N294" s="189"/>
      <c r="O294" s="189"/>
      <c r="P294" s="189"/>
      <c r="Q294" s="189"/>
      <c r="R294" s="189"/>
      <c r="S294" s="189"/>
      <c r="T294" s="19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5" t="s">
        <v>138</v>
      </c>
      <c r="AU294" s="185" t="s">
        <v>81</v>
      </c>
      <c r="AV294" s="13" t="s">
        <v>79</v>
      </c>
      <c r="AW294" s="13" t="s">
        <v>33</v>
      </c>
      <c r="AX294" s="13" t="s">
        <v>71</v>
      </c>
      <c r="AY294" s="185" t="s">
        <v>125</v>
      </c>
    </row>
    <row r="295" s="14" customFormat="1">
      <c r="A295" s="14"/>
      <c r="B295" s="191"/>
      <c r="C295" s="14"/>
      <c r="D295" s="184" t="s">
        <v>138</v>
      </c>
      <c r="E295" s="192" t="s">
        <v>3</v>
      </c>
      <c r="F295" s="193" t="s">
        <v>229</v>
      </c>
      <c r="G295" s="14"/>
      <c r="H295" s="194">
        <v>3.9510000000000001</v>
      </c>
      <c r="I295" s="195"/>
      <c r="J295" s="14"/>
      <c r="K295" s="14"/>
      <c r="L295" s="191"/>
      <c r="M295" s="196"/>
      <c r="N295" s="197"/>
      <c r="O295" s="197"/>
      <c r="P295" s="197"/>
      <c r="Q295" s="197"/>
      <c r="R295" s="197"/>
      <c r="S295" s="197"/>
      <c r="T295" s="19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2" t="s">
        <v>138</v>
      </c>
      <c r="AU295" s="192" t="s">
        <v>81</v>
      </c>
      <c r="AV295" s="14" t="s">
        <v>81</v>
      </c>
      <c r="AW295" s="14" t="s">
        <v>33</v>
      </c>
      <c r="AX295" s="14" t="s">
        <v>71</v>
      </c>
      <c r="AY295" s="192" t="s">
        <v>125</v>
      </c>
    </row>
    <row r="296" s="15" customFormat="1">
      <c r="A296" s="15"/>
      <c r="B296" s="199"/>
      <c r="C296" s="15"/>
      <c r="D296" s="184" t="s">
        <v>138</v>
      </c>
      <c r="E296" s="200" t="s">
        <v>3</v>
      </c>
      <c r="F296" s="201" t="s">
        <v>141</v>
      </c>
      <c r="G296" s="15"/>
      <c r="H296" s="202">
        <v>3.9510000000000001</v>
      </c>
      <c r="I296" s="203"/>
      <c r="J296" s="15"/>
      <c r="K296" s="15"/>
      <c r="L296" s="199"/>
      <c r="M296" s="204"/>
      <c r="N296" s="205"/>
      <c r="O296" s="205"/>
      <c r="P296" s="205"/>
      <c r="Q296" s="205"/>
      <c r="R296" s="205"/>
      <c r="S296" s="205"/>
      <c r="T296" s="206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00" t="s">
        <v>138</v>
      </c>
      <c r="AU296" s="200" t="s">
        <v>81</v>
      </c>
      <c r="AV296" s="15" t="s">
        <v>134</v>
      </c>
      <c r="AW296" s="15" t="s">
        <v>33</v>
      </c>
      <c r="AX296" s="15" t="s">
        <v>79</v>
      </c>
      <c r="AY296" s="200" t="s">
        <v>125</v>
      </c>
    </row>
    <row r="297" s="12" customFormat="1" ht="22.8" customHeight="1">
      <c r="A297" s="12"/>
      <c r="B297" s="151"/>
      <c r="C297" s="12"/>
      <c r="D297" s="152" t="s">
        <v>70</v>
      </c>
      <c r="E297" s="162" t="s">
        <v>381</v>
      </c>
      <c r="F297" s="162" t="s">
        <v>382</v>
      </c>
      <c r="G297" s="12"/>
      <c r="H297" s="12"/>
      <c r="I297" s="154"/>
      <c r="J297" s="163">
        <f>BK297</f>
        <v>0</v>
      </c>
      <c r="K297" s="12"/>
      <c r="L297" s="151"/>
      <c r="M297" s="156"/>
      <c r="N297" s="157"/>
      <c r="O297" s="157"/>
      <c r="P297" s="158">
        <f>SUM(P298:P308)</f>
        <v>0</v>
      </c>
      <c r="Q297" s="157"/>
      <c r="R297" s="158">
        <f>SUM(R298:R308)</f>
        <v>0</v>
      </c>
      <c r="S297" s="157"/>
      <c r="T297" s="159">
        <f>SUM(T298:T308)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52" t="s">
        <v>79</v>
      </c>
      <c r="AT297" s="160" t="s">
        <v>70</v>
      </c>
      <c r="AU297" s="160" t="s">
        <v>79</v>
      </c>
      <c r="AY297" s="152" t="s">
        <v>125</v>
      </c>
      <c r="BK297" s="161">
        <f>SUM(BK298:BK308)</f>
        <v>0</v>
      </c>
    </row>
    <row r="298" s="2" customFormat="1" ht="37.8" customHeight="1">
      <c r="A298" s="38"/>
      <c r="B298" s="164"/>
      <c r="C298" s="165" t="s">
        <v>383</v>
      </c>
      <c r="D298" s="165" t="s">
        <v>129</v>
      </c>
      <c r="E298" s="166" t="s">
        <v>384</v>
      </c>
      <c r="F298" s="167" t="s">
        <v>385</v>
      </c>
      <c r="G298" s="168" t="s">
        <v>145</v>
      </c>
      <c r="H298" s="169">
        <v>33.968000000000004</v>
      </c>
      <c r="I298" s="170"/>
      <c r="J298" s="171">
        <f>ROUND(I298*H298,2)</f>
        <v>0</v>
      </c>
      <c r="K298" s="167" t="s">
        <v>133</v>
      </c>
      <c r="L298" s="39"/>
      <c r="M298" s="172" t="s">
        <v>3</v>
      </c>
      <c r="N298" s="173" t="s">
        <v>42</v>
      </c>
      <c r="O298" s="72"/>
      <c r="P298" s="174">
        <f>O298*H298</f>
        <v>0</v>
      </c>
      <c r="Q298" s="174">
        <v>0</v>
      </c>
      <c r="R298" s="174">
        <f>Q298*H298</f>
        <v>0</v>
      </c>
      <c r="S298" s="174">
        <v>0</v>
      </c>
      <c r="T298" s="175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76" t="s">
        <v>134</v>
      </c>
      <c r="AT298" s="176" t="s">
        <v>129</v>
      </c>
      <c r="AU298" s="176" t="s">
        <v>81</v>
      </c>
      <c r="AY298" s="19" t="s">
        <v>125</v>
      </c>
      <c r="BE298" s="177">
        <f>IF(N298="základní",J298,0)</f>
        <v>0</v>
      </c>
      <c r="BF298" s="177">
        <f>IF(N298="snížená",J298,0)</f>
        <v>0</v>
      </c>
      <c r="BG298" s="177">
        <f>IF(N298="zákl. přenesená",J298,0)</f>
        <v>0</v>
      </c>
      <c r="BH298" s="177">
        <f>IF(N298="sníž. přenesená",J298,0)</f>
        <v>0</v>
      </c>
      <c r="BI298" s="177">
        <f>IF(N298="nulová",J298,0)</f>
        <v>0</v>
      </c>
      <c r="BJ298" s="19" t="s">
        <v>79</v>
      </c>
      <c r="BK298" s="177">
        <f>ROUND(I298*H298,2)</f>
        <v>0</v>
      </c>
      <c r="BL298" s="19" t="s">
        <v>134</v>
      </c>
      <c r="BM298" s="176" t="s">
        <v>386</v>
      </c>
    </row>
    <row r="299" s="2" customFormat="1">
      <c r="A299" s="38"/>
      <c r="B299" s="39"/>
      <c r="C299" s="38"/>
      <c r="D299" s="178" t="s">
        <v>136</v>
      </c>
      <c r="E299" s="38"/>
      <c r="F299" s="179" t="s">
        <v>387</v>
      </c>
      <c r="G299" s="38"/>
      <c r="H299" s="38"/>
      <c r="I299" s="180"/>
      <c r="J299" s="38"/>
      <c r="K299" s="38"/>
      <c r="L299" s="39"/>
      <c r="M299" s="181"/>
      <c r="N299" s="182"/>
      <c r="O299" s="72"/>
      <c r="P299" s="72"/>
      <c r="Q299" s="72"/>
      <c r="R299" s="72"/>
      <c r="S299" s="72"/>
      <c r="T299" s="73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9" t="s">
        <v>136</v>
      </c>
      <c r="AU299" s="19" t="s">
        <v>81</v>
      </c>
    </row>
    <row r="300" s="2" customFormat="1" ht="62.7" customHeight="1">
      <c r="A300" s="38"/>
      <c r="B300" s="164"/>
      <c r="C300" s="165" t="s">
        <v>388</v>
      </c>
      <c r="D300" s="165" t="s">
        <v>129</v>
      </c>
      <c r="E300" s="166" t="s">
        <v>389</v>
      </c>
      <c r="F300" s="167" t="s">
        <v>390</v>
      </c>
      <c r="G300" s="168" t="s">
        <v>145</v>
      </c>
      <c r="H300" s="169">
        <v>33.968000000000004</v>
      </c>
      <c r="I300" s="170"/>
      <c r="J300" s="171">
        <f>ROUND(I300*H300,2)</f>
        <v>0</v>
      </c>
      <c r="K300" s="167" t="s">
        <v>133</v>
      </c>
      <c r="L300" s="39"/>
      <c r="M300" s="172" t="s">
        <v>3</v>
      </c>
      <c r="N300" s="173" t="s">
        <v>42</v>
      </c>
      <c r="O300" s="72"/>
      <c r="P300" s="174">
        <f>O300*H300</f>
        <v>0</v>
      </c>
      <c r="Q300" s="174">
        <v>0</v>
      </c>
      <c r="R300" s="174">
        <f>Q300*H300</f>
        <v>0</v>
      </c>
      <c r="S300" s="174">
        <v>0</v>
      </c>
      <c r="T300" s="175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76" t="s">
        <v>134</v>
      </c>
      <c r="AT300" s="176" t="s">
        <v>129</v>
      </c>
      <c r="AU300" s="176" t="s">
        <v>81</v>
      </c>
      <c r="AY300" s="19" t="s">
        <v>125</v>
      </c>
      <c r="BE300" s="177">
        <f>IF(N300="základní",J300,0)</f>
        <v>0</v>
      </c>
      <c r="BF300" s="177">
        <f>IF(N300="snížená",J300,0)</f>
        <v>0</v>
      </c>
      <c r="BG300" s="177">
        <f>IF(N300="zákl. přenesená",J300,0)</f>
        <v>0</v>
      </c>
      <c r="BH300" s="177">
        <f>IF(N300="sníž. přenesená",J300,0)</f>
        <v>0</v>
      </c>
      <c r="BI300" s="177">
        <f>IF(N300="nulová",J300,0)</f>
        <v>0</v>
      </c>
      <c r="BJ300" s="19" t="s">
        <v>79</v>
      </c>
      <c r="BK300" s="177">
        <f>ROUND(I300*H300,2)</f>
        <v>0</v>
      </c>
      <c r="BL300" s="19" t="s">
        <v>134</v>
      </c>
      <c r="BM300" s="176" t="s">
        <v>391</v>
      </c>
    </row>
    <row r="301" s="2" customFormat="1">
      <c r="A301" s="38"/>
      <c r="B301" s="39"/>
      <c r="C301" s="38"/>
      <c r="D301" s="178" t="s">
        <v>136</v>
      </c>
      <c r="E301" s="38"/>
      <c r="F301" s="179" t="s">
        <v>392</v>
      </c>
      <c r="G301" s="38"/>
      <c r="H301" s="38"/>
      <c r="I301" s="180"/>
      <c r="J301" s="38"/>
      <c r="K301" s="38"/>
      <c r="L301" s="39"/>
      <c r="M301" s="181"/>
      <c r="N301" s="182"/>
      <c r="O301" s="72"/>
      <c r="P301" s="72"/>
      <c r="Q301" s="72"/>
      <c r="R301" s="72"/>
      <c r="S301" s="72"/>
      <c r="T301" s="73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9" t="s">
        <v>136</v>
      </c>
      <c r="AU301" s="19" t="s">
        <v>81</v>
      </c>
    </row>
    <row r="302" s="2" customFormat="1" ht="33" customHeight="1">
      <c r="A302" s="38"/>
      <c r="B302" s="164"/>
      <c r="C302" s="165" t="s">
        <v>393</v>
      </c>
      <c r="D302" s="165" t="s">
        <v>129</v>
      </c>
      <c r="E302" s="166" t="s">
        <v>394</v>
      </c>
      <c r="F302" s="167" t="s">
        <v>395</v>
      </c>
      <c r="G302" s="168" t="s">
        <v>145</v>
      </c>
      <c r="H302" s="169">
        <v>33.968000000000004</v>
      </c>
      <c r="I302" s="170"/>
      <c r="J302" s="171">
        <f>ROUND(I302*H302,2)</f>
        <v>0</v>
      </c>
      <c r="K302" s="167" t="s">
        <v>133</v>
      </c>
      <c r="L302" s="39"/>
      <c r="M302" s="172" t="s">
        <v>3</v>
      </c>
      <c r="N302" s="173" t="s">
        <v>42</v>
      </c>
      <c r="O302" s="72"/>
      <c r="P302" s="174">
        <f>O302*H302</f>
        <v>0</v>
      </c>
      <c r="Q302" s="174">
        <v>0</v>
      </c>
      <c r="R302" s="174">
        <f>Q302*H302</f>
        <v>0</v>
      </c>
      <c r="S302" s="174">
        <v>0</v>
      </c>
      <c r="T302" s="17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76" t="s">
        <v>134</v>
      </c>
      <c r="AT302" s="176" t="s">
        <v>129</v>
      </c>
      <c r="AU302" s="176" t="s">
        <v>81</v>
      </c>
      <c r="AY302" s="19" t="s">
        <v>125</v>
      </c>
      <c r="BE302" s="177">
        <f>IF(N302="základní",J302,0)</f>
        <v>0</v>
      </c>
      <c r="BF302" s="177">
        <f>IF(N302="snížená",J302,0)</f>
        <v>0</v>
      </c>
      <c r="BG302" s="177">
        <f>IF(N302="zákl. přenesená",J302,0)</f>
        <v>0</v>
      </c>
      <c r="BH302" s="177">
        <f>IF(N302="sníž. přenesená",J302,0)</f>
        <v>0</v>
      </c>
      <c r="BI302" s="177">
        <f>IF(N302="nulová",J302,0)</f>
        <v>0</v>
      </c>
      <c r="BJ302" s="19" t="s">
        <v>79</v>
      </c>
      <c r="BK302" s="177">
        <f>ROUND(I302*H302,2)</f>
        <v>0</v>
      </c>
      <c r="BL302" s="19" t="s">
        <v>134</v>
      </c>
      <c r="BM302" s="176" t="s">
        <v>396</v>
      </c>
    </row>
    <row r="303" s="2" customFormat="1">
      <c r="A303" s="38"/>
      <c r="B303" s="39"/>
      <c r="C303" s="38"/>
      <c r="D303" s="178" t="s">
        <v>136</v>
      </c>
      <c r="E303" s="38"/>
      <c r="F303" s="179" t="s">
        <v>397</v>
      </c>
      <c r="G303" s="38"/>
      <c r="H303" s="38"/>
      <c r="I303" s="180"/>
      <c r="J303" s="38"/>
      <c r="K303" s="38"/>
      <c r="L303" s="39"/>
      <c r="M303" s="181"/>
      <c r="N303" s="182"/>
      <c r="O303" s="72"/>
      <c r="P303" s="72"/>
      <c r="Q303" s="72"/>
      <c r="R303" s="72"/>
      <c r="S303" s="72"/>
      <c r="T303" s="73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9" t="s">
        <v>136</v>
      </c>
      <c r="AU303" s="19" t="s">
        <v>81</v>
      </c>
    </row>
    <row r="304" s="2" customFormat="1" ht="44.25" customHeight="1">
      <c r="A304" s="38"/>
      <c r="B304" s="164"/>
      <c r="C304" s="165" t="s">
        <v>398</v>
      </c>
      <c r="D304" s="165" t="s">
        <v>129</v>
      </c>
      <c r="E304" s="166" t="s">
        <v>399</v>
      </c>
      <c r="F304" s="167" t="s">
        <v>400</v>
      </c>
      <c r="G304" s="168" t="s">
        <v>145</v>
      </c>
      <c r="H304" s="169">
        <v>849.20000000000005</v>
      </c>
      <c r="I304" s="170"/>
      <c r="J304" s="171">
        <f>ROUND(I304*H304,2)</f>
        <v>0</v>
      </c>
      <c r="K304" s="167" t="s">
        <v>133</v>
      </c>
      <c r="L304" s="39"/>
      <c r="M304" s="172" t="s">
        <v>3</v>
      </c>
      <c r="N304" s="173" t="s">
        <v>42</v>
      </c>
      <c r="O304" s="72"/>
      <c r="P304" s="174">
        <f>O304*H304</f>
        <v>0</v>
      </c>
      <c r="Q304" s="174">
        <v>0</v>
      </c>
      <c r="R304" s="174">
        <f>Q304*H304</f>
        <v>0</v>
      </c>
      <c r="S304" s="174">
        <v>0</v>
      </c>
      <c r="T304" s="175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76" t="s">
        <v>134</v>
      </c>
      <c r="AT304" s="176" t="s">
        <v>129</v>
      </c>
      <c r="AU304" s="176" t="s">
        <v>81</v>
      </c>
      <c r="AY304" s="19" t="s">
        <v>125</v>
      </c>
      <c r="BE304" s="177">
        <f>IF(N304="základní",J304,0)</f>
        <v>0</v>
      </c>
      <c r="BF304" s="177">
        <f>IF(N304="snížená",J304,0)</f>
        <v>0</v>
      </c>
      <c r="BG304" s="177">
        <f>IF(N304="zákl. přenesená",J304,0)</f>
        <v>0</v>
      </c>
      <c r="BH304" s="177">
        <f>IF(N304="sníž. přenesená",J304,0)</f>
        <v>0</v>
      </c>
      <c r="BI304" s="177">
        <f>IF(N304="nulová",J304,0)</f>
        <v>0</v>
      </c>
      <c r="BJ304" s="19" t="s">
        <v>79</v>
      </c>
      <c r="BK304" s="177">
        <f>ROUND(I304*H304,2)</f>
        <v>0</v>
      </c>
      <c r="BL304" s="19" t="s">
        <v>134</v>
      </c>
      <c r="BM304" s="176" t="s">
        <v>401</v>
      </c>
    </row>
    <row r="305" s="2" customFormat="1">
      <c r="A305" s="38"/>
      <c r="B305" s="39"/>
      <c r="C305" s="38"/>
      <c r="D305" s="178" t="s">
        <v>136</v>
      </c>
      <c r="E305" s="38"/>
      <c r="F305" s="179" t="s">
        <v>402</v>
      </c>
      <c r="G305" s="38"/>
      <c r="H305" s="38"/>
      <c r="I305" s="180"/>
      <c r="J305" s="38"/>
      <c r="K305" s="38"/>
      <c r="L305" s="39"/>
      <c r="M305" s="181"/>
      <c r="N305" s="182"/>
      <c r="O305" s="72"/>
      <c r="P305" s="72"/>
      <c r="Q305" s="72"/>
      <c r="R305" s="72"/>
      <c r="S305" s="72"/>
      <c r="T305" s="73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9" t="s">
        <v>136</v>
      </c>
      <c r="AU305" s="19" t="s">
        <v>81</v>
      </c>
    </row>
    <row r="306" s="14" customFormat="1">
      <c r="A306" s="14"/>
      <c r="B306" s="191"/>
      <c r="C306" s="14"/>
      <c r="D306" s="184" t="s">
        <v>138</v>
      </c>
      <c r="E306" s="14"/>
      <c r="F306" s="193" t="s">
        <v>403</v>
      </c>
      <c r="G306" s="14"/>
      <c r="H306" s="194">
        <v>849.20000000000005</v>
      </c>
      <c r="I306" s="195"/>
      <c r="J306" s="14"/>
      <c r="K306" s="14"/>
      <c r="L306" s="191"/>
      <c r="M306" s="196"/>
      <c r="N306" s="197"/>
      <c r="O306" s="197"/>
      <c r="P306" s="197"/>
      <c r="Q306" s="197"/>
      <c r="R306" s="197"/>
      <c r="S306" s="197"/>
      <c r="T306" s="19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2" t="s">
        <v>138</v>
      </c>
      <c r="AU306" s="192" t="s">
        <v>81</v>
      </c>
      <c r="AV306" s="14" t="s">
        <v>81</v>
      </c>
      <c r="AW306" s="14" t="s">
        <v>4</v>
      </c>
      <c r="AX306" s="14" t="s">
        <v>79</v>
      </c>
      <c r="AY306" s="192" t="s">
        <v>125</v>
      </c>
    </row>
    <row r="307" s="2" customFormat="1" ht="44.25" customHeight="1">
      <c r="A307" s="38"/>
      <c r="B307" s="164"/>
      <c r="C307" s="165" t="s">
        <v>404</v>
      </c>
      <c r="D307" s="165" t="s">
        <v>129</v>
      </c>
      <c r="E307" s="166" t="s">
        <v>405</v>
      </c>
      <c r="F307" s="167" t="s">
        <v>406</v>
      </c>
      <c r="G307" s="168" t="s">
        <v>145</v>
      </c>
      <c r="H307" s="169">
        <v>33.968000000000004</v>
      </c>
      <c r="I307" s="170"/>
      <c r="J307" s="171">
        <f>ROUND(I307*H307,2)</f>
        <v>0</v>
      </c>
      <c r="K307" s="167" t="s">
        <v>133</v>
      </c>
      <c r="L307" s="39"/>
      <c r="M307" s="172" t="s">
        <v>3</v>
      </c>
      <c r="N307" s="173" t="s">
        <v>42</v>
      </c>
      <c r="O307" s="72"/>
      <c r="P307" s="174">
        <f>O307*H307</f>
        <v>0</v>
      </c>
      <c r="Q307" s="174">
        <v>0</v>
      </c>
      <c r="R307" s="174">
        <f>Q307*H307</f>
        <v>0</v>
      </c>
      <c r="S307" s="174">
        <v>0</v>
      </c>
      <c r="T307" s="175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76" t="s">
        <v>134</v>
      </c>
      <c r="AT307" s="176" t="s">
        <v>129</v>
      </c>
      <c r="AU307" s="176" t="s">
        <v>81</v>
      </c>
      <c r="AY307" s="19" t="s">
        <v>125</v>
      </c>
      <c r="BE307" s="177">
        <f>IF(N307="základní",J307,0)</f>
        <v>0</v>
      </c>
      <c r="BF307" s="177">
        <f>IF(N307="snížená",J307,0)</f>
        <v>0</v>
      </c>
      <c r="BG307" s="177">
        <f>IF(N307="zákl. přenesená",J307,0)</f>
        <v>0</v>
      </c>
      <c r="BH307" s="177">
        <f>IF(N307="sníž. přenesená",J307,0)</f>
        <v>0</v>
      </c>
      <c r="BI307" s="177">
        <f>IF(N307="nulová",J307,0)</f>
        <v>0</v>
      </c>
      <c r="BJ307" s="19" t="s">
        <v>79</v>
      </c>
      <c r="BK307" s="177">
        <f>ROUND(I307*H307,2)</f>
        <v>0</v>
      </c>
      <c r="BL307" s="19" t="s">
        <v>134</v>
      </c>
      <c r="BM307" s="176" t="s">
        <v>407</v>
      </c>
    </row>
    <row r="308" s="2" customFormat="1">
      <c r="A308" s="38"/>
      <c r="B308" s="39"/>
      <c r="C308" s="38"/>
      <c r="D308" s="178" t="s">
        <v>136</v>
      </c>
      <c r="E308" s="38"/>
      <c r="F308" s="179" t="s">
        <v>408</v>
      </c>
      <c r="G308" s="38"/>
      <c r="H308" s="38"/>
      <c r="I308" s="180"/>
      <c r="J308" s="38"/>
      <c r="K308" s="38"/>
      <c r="L308" s="39"/>
      <c r="M308" s="181"/>
      <c r="N308" s="182"/>
      <c r="O308" s="72"/>
      <c r="P308" s="72"/>
      <c r="Q308" s="72"/>
      <c r="R308" s="72"/>
      <c r="S308" s="72"/>
      <c r="T308" s="73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136</v>
      </c>
      <c r="AU308" s="19" t="s">
        <v>81</v>
      </c>
    </row>
    <row r="309" s="12" customFormat="1" ht="22.8" customHeight="1">
      <c r="A309" s="12"/>
      <c r="B309" s="151"/>
      <c r="C309" s="12"/>
      <c r="D309" s="152" t="s">
        <v>70</v>
      </c>
      <c r="E309" s="162" t="s">
        <v>409</v>
      </c>
      <c r="F309" s="162" t="s">
        <v>410</v>
      </c>
      <c r="G309" s="12"/>
      <c r="H309" s="12"/>
      <c r="I309" s="154"/>
      <c r="J309" s="163">
        <f>BK309</f>
        <v>0</v>
      </c>
      <c r="K309" s="12"/>
      <c r="L309" s="151"/>
      <c r="M309" s="156"/>
      <c r="N309" s="157"/>
      <c r="O309" s="157"/>
      <c r="P309" s="158">
        <f>SUM(P310:P311)</f>
        <v>0</v>
      </c>
      <c r="Q309" s="157"/>
      <c r="R309" s="158">
        <f>SUM(R310:R311)</f>
        <v>0</v>
      </c>
      <c r="S309" s="157"/>
      <c r="T309" s="159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52" t="s">
        <v>79</v>
      </c>
      <c r="AT309" s="160" t="s">
        <v>70</v>
      </c>
      <c r="AU309" s="160" t="s">
        <v>79</v>
      </c>
      <c r="AY309" s="152" t="s">
        <v>125</v>
      </c>
      <c r="BK309" s="161">
        <f>SUM(BK310:BK311)</f>
        <v>0</v>
      </c>
    </row>
    <row r="310" s="2" customFormat="1" ht="55.5" customHeight="1">
      <c r="A310" s="38"/>
      <c r="B310" s="164"/>
      <c r="C310" s="165" t="s">
        <v>411</v>
      </c>
      <c r="D310" s="165" t="s">
        <v>129</v>
      </c>
      <c r="E310" s="166" t="s">
        <v>412</v>
      </c>
      <c r="F310" s="167" t="s">
        <v>413</v>
      </c>
      <c r="G310" s="168" t="s">
        <v>145</v>
      </c>
      <c r="H310" s="169">
        <v>14.831</v>
      </c>
      <c r="I310" s="170"/>
      <c r="J310" s="171">
        <f>ROUND(I310*H310,2)</f>
        <v>0</v>
      </c>
      <c r="K310" s="167" t="s">
        <v>133</v>
      </c>
      <c r="L310" s="39"/>
      <c r="M310" s="172" t="s">
        <v>3</v>
      </c>
      <c r="N310" s="173" t="s">
        <v>42</v>
      </c>
      <c r="O310" s="72"/>
      <c r="P310" s="174">
        <f>O310*H310</f>
        <v>0</v>
      </c>
      <c r="Q310" s="174">
        <v>0</v>
      </c>
      <c r="R310" s="174">
        <f>Q310*H310</f>
        <v>0</v>
      </c>
      <c r="S310" s="174">
        <v>0</v>
      </c>
      <c r="T310" s="175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76" t="s">
        <v>134</v>
      </c>
      <c r="AT310" s="176" t="s">
        <v>129</v>
      </c>
      <c r="AU310" s="176" t="s">
        <v>81</v>
      </c>
      <c r="AY310" s="19" t="s">
        <v>125</v>
      </c>
      <c r="BE310" s="177">
        <f>IF(N310="základní",J310,0)</f>
        <v>0</v>
      </c>
      <c r="BF310" s="177">
        <f>IF(N310="snížená",J310,0)</f>
        <v>0</v>
      </c>
      <c r="BG310" s="177">
        <f>IF(N310="zákl. přenesená",J310,0)</f>
        <v>0</v>
      </c>
      <c r="BH310" s="177">
        <f>IF(N310="sníž. přenesená",J310,0)</f>
        <v>0</v>
      </c>
      <c r="BI310" s="177">
        <f>IF(N310="nulová",J310,0)</f>
        <v>0</v>
      </c>
      <c r="BJ310" s="19" t="s">
        <v>79</v>
      </c>
      <c r="BK310" s="177">
        <f>ROUND(I310*H310,2)</f>
        <v>0</v>
      </c>
      <c r="BL310" s="19" t="s">
        <v>134</v>
      </c>
      <c r="BM310" s="176" t="s">
        <v>414</v>
      </c>
    </row>
    <row r="311" s="2" customFormat="1">
      <c r="A311" s="38"/>
      <c r="B311" s="39"/>
      <c r="C311" s="38"/>
      <c r="D311" s="178" t="s">
        <v>136</v>
      </c>
      <c r="E311" s="38"/>
      <c r="F311" s="179" t="s">
        <v>415</v>
      </c>
      <c r="G311" s="38"/>
      <c r="H311" s="38"/>
      <c r="I311" s="180"/>
      <c r="J311" s="38"/>
      <c r="K311" s="38"/>
      <c r="L311" s="39"/>
      <c r="M311" s="181"/>
      <c r="N311" s="182"/>
      <c r="O311" s="72"/>
      <c r="P311" s="72"/>
      <c r="Q311" s="72"/>
      <c r="R311" s="72"/>
      <c r="S311" s="72"/>
      <c r="T311" s="73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9" t="s">
        <v>136</v>
      </c>
      <c r="AU311" s="19" t="s">
        <v>81</v>
      </c>
    </row>
    <row r="312" s="12" customFormat="1" ht="25.92" customHeight="1">
      <c r="A312" s="12"/>
      <c r="B312" s="151"/>
      <c r="C312" s="12"/>
      <c r="D312" s="152" t="s">
        <v>70</v>
      </c>
      <c r="E312" s="153" t="s">
        <v>416</v>
      </c>
      <c r="F312" s="153" t="s">
        <v>417</v>
      </c>
      <c r="G312" s="12"/>
      <c r="H312" s="12"/>
      <c r="I312" s="154"/>
      <c r="J312" s="155">
        <f>BK312</f>
        <v>0</v>
      </c>
      <c r="K312" s="12"/>
      <c r="L312" s="151"/>
      <c r="M312" s="156"/>
      <c r="N312" s="157"/>
      <c r="O312" s="157"/>
      <c r="P312" s="158">
        <f>P313+P452+P503+P512+P517+P521+P541+P598+P610+P629</f>
        <v>0</v>
      </c>
      <c r="Q312" s="157"/>
      <c r="R312" s="158">
        <f>R313+R452+R503+R512+R517+R521+R541+R598+R610+R629</f>
        <v>3.1732660799999994</v>
      </c>
      <c r="S312" s="157"/>
      <c r="T312" s="159">
        <f>T313+T452+T503+T512+T517+T521+T541+T598+T610+T629</f>
        <v>7.9505918500000003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52" t="s">
        <v>81</v>
      </c>
      <c r="AT312" s="160" t="s">
        <v>70</v>
      </c>
      <c r="AU312" s="160" t="s">
        <v>71</v>
      </c>
      <c r="AY312" s="152" t="s">
        <v>125</v>
      </c>
      <c r="BK312" s="161">
        <f>BK313+BK452+BK503+BK512+BK517+BK521+BK541+BK598+BK610+BK629</f>
        <v>0</v>
      </c>
    </row>
    <row r="313" s="12" customFormat="1" ht="22.8" customHeight="1">
      <c r="A313" s="12"/>
      <c r="B313" s="151"/>
      <c r="C313" s="12"/>
      <c r="D313" s="152" t="s">
        <v>70</v>
      </c>
      <c r="E313" s="162" t="s">
        <v>418</v>
      </c>
      <c r="F313" s="162" t="s">
        <v>419</v>
      </c>
      <c r="G313" s="12"/>
      <c r="H313" s="12"/>
      <c r="I313" s="154"/>
      <c r="J313" s="163">
        <f>BK313</f>
        <v>0</v>
      </c>
      <c r="K313" s="12"/>
      <c r="L313" s="151"/>
      <c r="M313" s="156"/>
      <c r="N313" s="157"/>
      <c r="O313" s="157"/>
      <c r="P313" s="158">
        <f>SUM(P314:P451)</f>
        <v>0</v>
      </c>
      <c r="Q313" s="157"/>
      <c r="R313" s="158">
        <f>SUM(R314:R451)</f>
        <v>1.56992544</v>
      </c>
      <c r="S313" s="157"/>
      <c r="T313" s="159">
        <f>SUM(T314:T451)</f>
        <v>3.8046739999999999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52" t="s">
        <v>81</v>
      </c>
      <c r="AT313" s="160" t="s">
        <v>70</v>
      </c>
      <c r="AU313" s="160" t="s">
        <v>79</v>
      </c>
      <c r="AY313" s="152" t="s">
        <v>125</v>
      </c>
      <c r="BK313" s="161">
        <f>SUM(BK314:BK451)</f>
        <v>0</v>
      </c>
    </row>
    <row r="314" s="2" customFormat="1" ht="37.8" customHeight="1">
      <c r="A314" s="38"/>
      <c r="B314" s="164"/>
      <c r="C314" s="165" t="s">
        <v>420</v>
      </c>
      <c r="D314" s="165" t="s">
        <v>129</v>
      </c>
      <c r="E314" s="166" t="s">
        <v>421</v>
      </c>
      <c r="F314" s="167" t="s">
        <v>422</v>
      </c>
      <c r="G314" s="168" t="s">
        <v>176</v>
      </c>
      <c r="H314" s="169">
        <v>125.313</v>
      </c>
      <c r="I314" s="170"/>
      <c r="J314" s="171">
        <f>ROUND(I314*H314,2)</f>
        <v>0</v>
      </c>
      <c r="K314" s="167" t="s">
        <v>133</v>
      </c>
      <c r="L314" s="39"/>
      <c r="M314" s="172" t="s">
        <v>3</v>
      </c>
      <c r="N314" s="173" t="s">
        <v>42</v>
      </c>
      <c r="O314" s="72"/>
      <c r="P314" s="174">
        <f>O314*H314</f>
        <v>0</v>
      </c>
      <c r="Q314" s="174">
        <v>0</v>
      </c>
      <c r="R314" s="174">
        <f>Q314*H314</f>
        <v>0</v>
      </c>
      <c r="S314" s="174">
        <v>0.002</v>
      </c>
      <c r="T314" s="175">
        <f>S314*H314</f>
        <v>0.25062600000000002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76" t="s">
        <v>288</v>
      </c>
      <c r="AT314" s="176" t="s">
        <v>129</v>
      </c>
      <c r="AU314" s="176" t="s">
        <v>81</v>
      </c>
      <c r="AY314" s="19" t="s">
        <v>125</v>
      </c>
      <c r="BE314" s="177">
        <f>IF(N314="základní",J314,0)</f>
        <v>0</v>
      </c>
      <c r="BF314" s="177">
        <f>IF(N314="snížená",J314,0)</f>
        <v>0</v>
      </c>
      <c r="BG314" s="177">
        <f>IF(N314="zákl. přenesená",J314,0)</f>
        <v>0</v>
      </c>
      <c r="BH314" s="177">
        <f>IF(N314="sníž. přenesená",J314,0)</f>
        <v>0</v>
      </c>
      <c r="BI314" s="177">
        <f>IF(N314="nulová",J314,0)</f>
        <v>0</v>
      </c>
      <c r="BJ314" s="19" t="s">
        <v>79</v>
      </c>
      <c r="BK314" s="177">
        <f>ROUND(I314*H314,2)</f>
        <v>0</v>
      </c>
      <c r="BL314" s="19" t="s">
        <v>288</v>
      </c>
      <c r="BM314" s="176" t="s">
        <v>423</v>
      </c>
    </row>
    <row r="315" s="2" customFormat="1">
      <c r="A315" s="38"/>
      <c r="B315" s="39"/>
      <c r="C315" s="38"/>
      <c r="D315" s="178" t="s">
        <v>136</v>
      </c>
      <c r="E315" s="38"/>
      <c r="F315" s="179" t="s">
        <v>424</v>
      </c>
      <c r="G315" s="38"/>
      <c r="H315" s="38"/>
      <c r="I315" s="180"/>
      <c r="J315" s="38"/>
      <c r="K315" s="38"/>
      <c r="L315" s="39"/>
      <c r="M315" s="181"/>
      <c r="N315" s="182"/>
      <c r="O315" s="72"/>
      <c r="P315" s="72"/>
      <c r="Q315" s="72"/>
      <c r="R315" s="72"/>
      <c r="S315" s="72"/>
      <c r="T315" s="73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9" t="s">
        <v>136</v>
      </c>
      <c r="AU315" s="19" t="s">
        <v>81</v>
      </c>
    </row>
    <row r="316" s="13" customFormat="1">
      <c r="A316" s="13"/>
      <c r="B316" s="183"/>
      <c r="C316" s="13"/>
      <c r="D316" s="184" t="s">
        <v>138</v>
      </c>
      <c r="E316" s="185" t="s">
        <v>3</v>
      </c>
      <c r="F316" s="186" t="s">
        <v>300</v>
      </c>
      <c r="G316" s="13"/>
      <c r="H316" s="185" t="s">
        <v>3</v>
      </c>
      <c r="I316" s="187"/>
      <c r="J316" s="13"/>
      <c r="K316" s="13"/>
      <c r="L316" s="183"/>
      <c r="M316" s="188"/>
      <c r="N316" s="189"/>
      <c r="O316" s="189"/>
      <c r="P316" s="189"/>
      <c r="Q316" s="189"/>
      <c r="R316" s="189"/>
      <c r="S316" s="189"/>
      <c r="T316" s="19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5" t="s">
        <v>138</v>
      </c>
      <c r="AU316" s="185" t="s">
        <v>81</v>
      </c>
      <c r="AV316" s="13" t="s">
        <v>79</v>
      </c>
      <c r="AW316" s="13" t="s">
        <v>33</v>
      </c>
      <c r="AX316" s="13" t="s">
        <v>71</v>
      </c>
      <c r="AY316" s="185" t="s">
        <v>125</v>
      </c>
    </row>
    <row r="317" s="14" customFormat="1">
      <c r="A317" s="14"/>
      <c r="B317" s="191"/>
      <c r="C317" s="14"/>
      <c r="D317" s="184" t="s">
        <v>138</v>
      </c>
      <c r="E317" s="192" t="s">
        <v>3</v>
      </c>
      <c r="F317" s="193" t="s">
        <v>313</v>
      </c>
      <c r="G317" s="14"/>
      <c r="H317" s="194">
        <v>105.17</v>
      </c>
      <c r="I317" s="195"/>
      <c r="J317" s="14"/>
      <c r="K317" s="14"/>
      <c r="L317" s="191"/>
      <c r="M317" s="196"/>
      <c r="N317" s="197"/>
      <c r="O317" s="197"/>
      <c r="P317" s="197"/>
      <c r="Q317" s="197"/>
      <c r="R317" s="197"/>
      <c r="S317" s="197"/>
      <c r="T317" s="19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2" t="s">
        <v>138</v>
      </c>
      <c r="AU317" s="192" t="s">
        <v>81</v>
      </c>
      <c r="AV317" s="14" t="s">
        <v>81</v>
      </c>
      <c r="AW317" s="14" t="s">
        <v>33</v>
      </c>
      <c r="AX317" s="14" t="s">
        <v>71</v>
      </c>
      <c r="AY317" s="192" t="s">
        <v>125</v>
      </c>
    </row>
    <row r="318" s="13" customFormat="1">
      <c r="A318" s="13"/>
      <c r="B318" s="183"/>
      <c r="C318" s="13"/>
      <c r="D318" s="184" t="s">
        <v>138</v>
      </c>
      <c r="E318" s="185" t="s">
        <v>3</v>
      </c>
      <c r="F318" s="186" t="s">
        <v>425</v>
      </c>
      <c r="G318" s="13"/>
      <c r="H318" s="185" t="s">
        <v>3</v>
      </c>
      <c r="I318" s="187"/>
      <c r="J318" s="13"/>
      <c r="K318" s="13"/>
      <c r="L318" s="183"/>
      <c r="M318" s="188"/>
      <c r="N318" s="189"/>
      <c r="O318" s="189"/>
      <c r="P318" s="189"/>
      <c r="Q318" s="189"/>
      <c r="R318" s="189"/>
      <c r="S318" s="189"/>
      <c r="T318" s="19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5" t="s">
        <v>138</v>
      </c>
      <c r="AU318" s="185" t="s">
        <v>81</v>
      </c>
      <c r="AV318" s="13" t="s">
        <v>79</v>
      </c>
      <c r="AW318" s="13" t="s">
        <v>33</v>
      </c>
      <c r="AX318" s="13" t="s">
        <v>71</v>
      </c>
      <c r="AY318" s="185" t="s">
        <v>125</v>
      </c>
    </row>
    <row r="319" s="14" customFormat="1">
      <c r="A319" s="14"/>
      <c r="B319" s="191"/>
      <c r="C319" s="14"/>
      <c r="D319" s="184" t="s">
        <v>138</v>
      </c>
      <c r="E319" s="192" t="s">
        <v>3</v>
      </c>
      <c r="F319" s="193" t="s">
        <v>314</v>
      </c>
      <c r="G319" s="14"/>
      <c r="H319" s="194">
        <v>-16.125</v>
      </c>
      <c r="I319" s="195"/>
      <c r="J319" s="14"/>
      <c r="K319" s="14"/>
      <c r="L319" s="191"/>
      <c r="M319" s="196"/>
      <c r="N319" s="197"/>
      <c r="O319" s="197"/>
      <c r="P319" s="197"/>
      <c r="Q319" s="197"/>
      <c r="R319" s="197"/>
      <c r="S319" s="197"/>
      <c r="T319" s="19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2" t="s">
        <v>138</v>
      </c>
      <c r="AU319" s="192" t="s">
        <v>81</v>
      </c>
      <c r="AV319" s="14" t="s">
        <v>81</v>
      </c>
      <c r="AW319" s="14" t="s">
        <v>33</v>
      </c>
      <c r="AX319" s="14" t="s">
        <v>71</v>
      </c>
      <c r="AY319" s="192" t="s">
        <v>125</v>
      </c>
    </row>
    <row r="320" s="13" customFormat="1">
      <c r="A320" s="13"/>
      <c r="B320" s="183"/>
      <c r="C320" s="13"/>
      <c r="D320" s="184" t="s">
        <v>138</v>
      </c>
      <c r="E320" s="185" t="s">
        <v>3</v>
      </c>
      <c r="F320" s="186" t="s">
        <v>315</v>
      </c>
      <c r="G320" s="13"/>
      <c r="H320" s="185" t="s">
        <v>3</v>
      </c>
      <c r="I320" s="187"/>
      <c r="J320" s="13"/>
      <c r="K320" s="13"/>
      <c r="L320" s="183"/>
      <c r="M320" s="188"/>
      <c r="N320" s="189"/>
      <c r="O320" s="189"/>
      <c r="P320" s="189"/>
      <c r="Q320" s="189"/>
      <c r="R320" s="189"/>
      <c r="S320" s="189"/>
      <c r="T320" s="19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5" t="s">
        <v>138</v>
      </c>
      <c r="AU320" s="185" t="s">
        <v>81</v>
      </c>
      <c r="AV320" s="13" t="s">
        <v>79</v>
      </c>
      <c r="AW320" s="13" t="s">
        <v>33</v>
      </c>
      <c r="AX320" s="13" t="s">
        <v>71</v>
      </c>
      <c r="AY320" s="185" t="s">
        <v>125</v>
      </c>
    </row>
    <row r="321" s="14" customFormat="1">
      <c r="A321" s="14"/>
      <c r="B321" s="191"/>
      <c r="C321" s="14"/>
      <c r="D321" s="184" t="s">
        <v>138</v>
      </c>
      <c r="E321" s="192" t="s">
        <v>3</v>
      </c>
      <c r="F321" s="193" t="s">
        <v>316</v>
      </c>
      <c r="G321" s="14"/>
      <c r="H321" s="194">
        <v>36.268000000000001</v>
      </c>
      <c r="I321" s="195"/>
      <c r="J321" s="14"/>
      <c r="K321" s="14"/>
      <c r="L321" s="191"/>
      <c r="M321" s="196"/>
      <c r="N321" s="197"/>
      <c r="O321" s="197"/>
      <c r="P321" s="197"/>
      <c r="Q321" s="197"/>
      <c r="R321" s="197"/>
      <c r="S321" s="197"/>
      <c r="T321" s="19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2" t="s">
        <v>138</v>
      </c>
      <c r="AU321" s="192" t="s">
        <v>81</v>
      </c>
      <c r="AV321" s="14" t="s">
        <v>81</v>
      </c>
      <c r="AW321" s="14" t="s">
        <v>33</v>
      </c>
      <c r="AX321" s="14" t="s">
        <v>71</v>
      </c>
      <c r="AY321" s="192" t="s">
        <v>125</v>
      </c>
    </row>
    <row r="322" s="15" customFormat="1">
      <c r="A322" s="15"/>
      <c r="B322" s="199"/>
      <c r="C322" s="15"/>
      <c r="D322" s="184" t="s">
        <v>138</v>
      </c>
      <c r="E322" s="200" t="s">
        <v>3</v>
      </c>
      <c r="F322" s="201" t="s">
        <v>141</v>
      </c>
      <c r="G322" s="15"/>
      <c r="H322" s="202">
        <v>125.313</v>
      </c>
      <c r="I322" s="203"/>
      <c r="J322" s="15"/>
      <c r="K322" s="15"/>
      <c r="L322" s="199"/>
      <c r="M322" s="204"/>
      <c r="N322" s="205"/>
      <c r="O322" s="205"/>
      <c r="P322" s="205"/>
      <c r="Q322" s="205"/>
      <c r="R322" s="205"/>
      <c r="S322" s="205"/>
      <c r="T322" s="20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00" t="s">
        <v>138</v>
      </c>
      <c r="AU322" s="200" t="s">
        <v>81</v>
      </c>
      <c r="AV322" s="15" t="s">
        <v>134</v>
      </c>
      <c r="AW322" s="15" t="s">
        <v>33</v>
      </c>
      <c r="AX322" s="15" t="s">
        <v>79</v>
      </c>
      <c r="AY322" s="200" t="s">
        <v>125</v>
      </c>
    </row>
    <row r="323" s="2" customFormat="1" ht="33" customHeight="1">
      <c r="A323" s="38"/>
      <c r="B323" s="164"/>
      <c r="C323" s="165" t="s">
        <v>426</v>
      </c>
      <c r="D323" s="165" t="s">
        <v>129</v>
      </c>
      <c r="E323" s="166" t="s">
        <v>427</v>
      </c>
      <c r="F323" s="167" t="s">
        <v>428</v>
      </c>
      <c r="G323" s="168" t="s">
        <v>169</v>
      </c>
      <c r="H323" s="169">
        <v>1</v>
      </c>
      <c r="I323" s="170"/>
      <c r="J323" s="171">
        <f>ROUND(I323*H323,2)</f>
        <v>0</v>
      </c>
      <c r="K323" s="167" t="s">
        <v>133</v>
      </c>
      <c r="L323" s="39"/>
      <c r="M323" s="172" t="s">
        <v>3</v>
      </c>
      <c r="N323" s="173" t="s">
        <v>42</v>
      </c>
      <c r="O323" s="72"/>
      <c r="P323" s="174">
        <f>O323*H323</f>
        <v>0</v>
      </c>
      <c r="Q323" s="174">
        <v>0</v>
      </c>
      <c r="R323" s="174">
        <f>Q323*H323</f>
        <v>0</v>
      </c>
      <c r="S323" s="174">
        <v>0.00029999999999999997</v>
      </c>
      <c r="T323" s="175">
        <f>S323*H323</f>
        <v>0.00029999999999999997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76" t="s">
        <v>288</v>
      </c>
      <c r="AT323" s="176" t="s">
        <v>129</v>
      </c>
      <c r="AU323" s="176" t="s">
        <v>81</v>
      </c>
      <c r="AY323" s="19" t="s">
        <v>125</v>
      </c>
      <c r="BE323" s="177">
        <f>IF(N323="základní",J323,0)</f>
        <v>0</v>
      </c>
      <c r="BF323" s="177">
        <f>IF(N323="snížená",J323,0)</f>
        <v>0</v>
      </c>
      <c r="BG323" s="177">
        <f>IF(N323="zákl. přenesená",J323,0)</f>
        <v>0</v>
      </c>
      <c r="BH323" s="177">
        <f>IF(N323="sníž. přenesená",J323,0)</f>
        <v>0</v>
      </c>
      <c r="BI323" s="177">
        <f>IF(N323="nulová",J323,0)</f>
        <v>0</v>
      </c>
      <c r="BJ323" s="19" t="s">
        <v>79</v>
      </c>
      <c r="BK323" s="177">
        <f>ROUND(I323*H323,2)</f>
        <v>0</v>
      </c>
      <c r="BL323" s="19" t="s">
        <v>288</v>
      </c>
      <c r="BM323" s="176" t="s">
        <v>429</v>
      </c>
    </row>
    <row r="324" s="2" customFormat="1">
      <c r="A324" s="38"/>
      <c r="B324" s="39"/>
      <c r="C324" s="38"/>
      <c r="D324" s="178" t="s">
        <v>136</v>
      </c>
      <c r="E324" s="38"/>
      <c r="F324" s="179" t="s">
        <v>430</v>
      </c>
      <c r="G324" s="38"/>
      <c r="H324" s="38"/>
      <c r="I324" s="180"/>
      <c r="J324" s="38"/>
      <c r="K324" s="38"/>
      <c r="L324" s="39"/>
      <c r="M324" s="181"/>
      <c r="N324" s="182"/>
      <c r="O324" s="72"/>
      <c r="P324" s="72"/>
      <c r="Q324" s="72"/>
      <c r="R324" s="72"/>
      <c r="S324" s="72"/>
      <c r="T324" s="73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9" t="s">
        <v>136</v>
      </c>
      <c r="AU324" s="19" t="s">
        <v>81</v>
      </c>
    </row>
    <row r="325" s="13" customFormat="1">
      <c r="A325" s="13"/>
      <c r="B325" s="183"/>
      <c r="C325" s="13"/>
      <c r="D325" s="184" t="s">
        <v>138</v>
      </c>
      <c r="E325" s="185" t="s">
        <v>3</v>
      </c>
      <c r="F325" s="186" t="s">
        <v>228</v>
      </c>
      <c r="G325" s="13"/>
      <c r="H325" s="185" t="s">
        <v>3</v>
      </c>
      <c r="I325" s="187"/>
      <c r="J325" s="13"/>
      <c r="K325" s="13"/>
      <c r="L325" s="183"/>
      <c r="M325" s="188"/>
      <c r="N325" s="189"/>
      <c r="O325" s="189"/>
      <c r="P325" s="189"/>
      <c r="Q325" s="189"/>
      <c r="R325" s="189"/>
      <c r="S325" s="189"/>
      <c r="T325" s="19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5" t="s">
        <v>138</v>
      </c>
      <c r="AU325" s="185" t="s">
        <v>81</v>
      </c>
      <c r="AV325" s="13" t="s">
        <v>79</v>
      </c>
      <c r="AW325" s="13" t="s">
        <v>33</v>
      </c>
      <c r="AX325" s="13" t="s">
        <v>71</v>
      </c>
      <c r="AY325" s="185" t="s">
        <v>125</v>
      </c>
    </row>
    <row r="326" s="14" customFormat="1">
      <c r="A326" s="14"/>
      <c r="B326" s="191"/>
      <c r="C326" s="14"/>
      <c r="D326" s="184" t="s">
        <v>138</v>
      </c>
      <c r="E326" s="192" t="s">
        <v>3</v>
      </c>
      <c r="F326" s="193" t="s">
        <v>79</v>
      </c>
      <c r="G326" s="14"/>
      <c r="H326" s="194">
        <v>1</v>
      </c>
      <c r="I326" s="195"/>
      <c r="J326" s="14"/>
      <c r="K326" s="14"/>
      <c r="L326" s="191"/>
      <c r="M326" s="196"/>
      <c r="N326" s="197"/>
      <c r="O326" s="197"/>
      <c r="P326" s="197"/>
      <c r="Q326" s="197"/>
      <c r="R326" s="197"/>
      <c r="S326" s="197"/>
      <c r="T326" s="19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92" t="s">
        <v>138</v>
      </c>
      <c r="AU326" s="192" t="s">
        <v>81</v>
      </c>
      <c r="AV326" s="14" t="s">
        <v>81</v>
      </c>
      <c r="AW326" s="14" t="s">
        <v>33</v>
      </c>
      <c r="AX326" s="14" t="s">
        <v>71</v>
      </c>
      <c r="AY326" s="192" t="s">
        <v>125</v>
      </c>
    </row>
    <row r="327" s="15" customFormat="1">
      <c r="A327" s="15"/>
      <c r="B327" s="199"/>
      <c r="C327" s="15"/>
      <c r="D327" s="184" t="s">
        <v>138</v>
      </c>
      <c r="E327" s="200" t="s">
        <v>3</v>
      </c>
      <c r="F327" s="201" t="s">
        <v>141</v>
      </c>
      <c r="G327" s="15"/>
      <c r="H327" s="202">
        <v>1</v>
      </c>
      <c r="I327" s="203"/>
      <c r="J327" s="15"/>
      <c r="K327" s="15"/>
      <c r="L327" s="199"/>
      <c r="M327" s="204"/>
      <c r="N327" s="205"/>
      <c r="O327" s="205"/>
      <c r="P327" s="205"/>
      <c r="Q327" s="205"/>
      <c r="R327" s="205"/>
      <c r="S327" s="205"/>
      <c r="T327" s="20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00" t="s">
        <v>138</v>
      </c>
      <c r="AU327" s="200" t="s">
        <v>81</v>
      </c>
      <c r="AV327" s="15" t="s">
        <v>134</v>
      </c>
      <c r="AW327" s="15" t="s">
        <v>33</v>
      </c>
      <c r="AX327" s="15" t="s">
        <v>79</v>
      </c>
      <c r="AY327" s="200" t="s">
        <v>125</v>
      </c>
    </row>
    <row r="328" s="2" customFormat="1" ht="37.8" customHeight="1">
      <c r="A328" s="38"/>
      <c r="B328" s="164"/>
      <c r="C328" s="165" t="s">
        <v>431</v>
      </c>
      <c r="D328" s="165" t="s">
        <v>129</v>
      </c>
      <c r="E328" s="166" t="s">
        <v>432</v>
      </c>
      <c r="F328" s="167" t="s">
        <v>433</v>
      </c>
      <c r="G328" s="168" t="s">
        <v>176</v>
      </c>
      <c r="H328" s="169">
        <v>171.81999999999999</v>
      </c>
      <c r="I328" s="170"/>
      <c r="J328" s="171">
        <f>ROUND(I328*H328,2)</f>
        <v>0</v>
      </c>
      <c r="K328" s="167" t="s">
        <v>133</v>
      </c>
      <c r="L328" s="39"/>
      <c r="M328" s="172" t="s">
        <v>3</v>
      </c>
      <c r="N328" s="173" t="s">
        <v>42</v>
      </c>
      <c r="O328" s="72"/>
      <c r="P328" s="174">
        <f>O328*H328</f>
        <v>0</v>
      </c>
      <c r="Q328" s="174">
        <v>0</v>
      </c>
      <c r="R328" s="174">
        <f>Q328*H328</f>
        <v>0</v>
      </c>
      <c r="S328" s="174">
        <v>0</v>
      </c>
      <c r="T328" s="175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76" t="s">
        <v>288</v>
      </c>
      <c r="AT328" s="176" t="s">
        <v>129</v>
      </c>
      <c r="AU328" s="176" t="s">
        <v>81</v>
      </c>
      <c r="AY328" s="19" t="s">
        <v>125</v>
      </c>
      <c r="BE328" s="177">
        <f>IF(N328="základní",J328,0)</f>
        <v>0</v>
      </c>
      <c r="BF328" s="177">
        <f>IF(N328="snížená",J328,0)</f>
        <v>0</v>
      </c>
      <c r="BG328" s="177">
        <f>IF(N328="zákl. přenesená",J328,0)</f>
        <v>0</v>
      </c>
      <c r="BH328" s="177">
        <f>IF(N328="sníž. přenesená",J328,0)</f>
        <v>0</v>
      </c>
      <c r="BI328" s="177">
        <f>IF(N328="nulová",J328,0)</f>
        <v>0</v>
      </c>
      <c r="BJ328" s="19" t="s">
        <v>79</v>
      </c>
      <c r="BK328" s="177">
        <f>ROUND(I328*H328,2)</f>
        <v>0</v>
      </c>
      <c r="BL328" s="19" t="s">
        <v>288</v>
      </c>
      <c r="BM328" s="176" t="s">
        <v>434</v>
      </c>
    </row>
    <row r="329" s="2" customFormat="1">
      <c r="A329" s="38"/>
      <c r="B329" s="39"/>
      <c r="C329" s="38"/>
      <c r="D329" s="178" t="s">
        <v>136</v>
      </c>
      <c r="E329" s="38"/>
      <c r="F329" s="179" t="s">
        <v>435</v>
      </c>
      <c r="G329" s="38"/>
      <c r="H329" s="38"/>
      <c r="I329" s="180"/>
      <c r="J329" s="38"/>
      <c r="K329" s="38"/>
      <c r="L329" s="39"/>
      <c r="M329" s="181"/>
      <c r="N329" s="182"/>
      <c r="O329" s="72"/>
      <c r="P329" s="72"/>
      <c r="Q329" s="72"/>
      <c r="R329" s="72"/>
      <c r="S329" s="72"/>
      <c r="T329" s="73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9" t="s">
        <v>136</v>
      </c>
      <c r="AU329" s="19" t="s">
        <v>81</v>
      </c>
    </row>
    <row r="330" s="13" customFormat="1">
      <c r="A330" s="13"/>
      <c r="B330" s="183"/>
      <c r="C330" s="13"/>
      <c r="D330" s="184" t="s">
        <v>138</v>
      </c>
      <c r="E330" s="185" t="s">
        <v>3</v>
      </c>
      <c r="F330" s="186" t="s">
        <v>300</v>
      </c>
      <c r="G330" s="13"/>
      <c r="H330" s="185" t="s">
        <v>3</v>
      </c>
      <c r="I330" s="187"/>
      <c r="J330" s="13"/>
      <c r="K330" s="13"/>
      <c r="L330" s="183"/>
      <c r="M330" s="188"/>
      <c r="N330" s="189"/>
      <c r="O330" s="189"/>
      <c r="P330" s="189"/>
      <c r="Q330" s="189"/>
      <c r="R330" s="189"/>
      <c r="S330" s="189"/>
      <c r="T330" s="19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5" t="s">
        <v>138</v>
      </c>
      <c r="AU330" s="185" t="s">
        <v>81</v>
      </c>
      <c r="AV330" s="13" t="s">
        <v>79</v>
      </c>
      <c r="AW330" s="13" t="s">
        <v>33</v>
      </c>
      <c r="AX330" s="13" t="s">
        <v>71</v>
      </c>
      <c r="AY330" s="185" t="s">
        <v>125</v>
      </c>
    </row>
    <row r="331" s="14" customFormat="1">
      <c r="A331" s="14"/>
      <c r="B331" s="191"/>
      <c r="C331" s="14"/>
      <c r="D331" s="184" t="s">
        <v>138</v>
      </c>
      <c r="E331" s="192" t="s">
        <v>3</v>
      </c>
      <c r="F331" s="193" t="s">
        <v>313</v>
      </c>
      <c r="G331" s="14"/>
      <c r="H331" s="194">
        <v>105.17</v>
      </c>
      <c r="I331" s="195"/>
      <c r="J331" s="14"/>
      <c r="K331" s="14"/>
      <c r="L331" s="191"/>
      <c r="M331" s="196"/>
      <c r="N331" s="197"/>
      <c r="O331" s="197"/>
      <c r="P331" s="197"/>
      <c r="Q331" s="197"/>
      <c r="R331" s="197"/>
      <c r="S331" s="197"/>
      <c r="T331" s="19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2" t="s">
        <v>138</v>
      </c>
      <c r="AU331" s="192" t="s">
        <v>81</v>
      </c>
      <c r="AV331" s="14" t="s">
        <v>81</v>
      </c>
      <c r="AW331" s="14" t="s">
        <v>33</v>
      </c>
      <c r="AX331" s="14" t="s">
        <v>71</v>
      </c>
      <c r="AY331" s="192" t="s">
        <v>125</v>
      </c>
    </row>
    <row r="332" s="13" customFormat="1">
      <c r="A332" s="13"/>
      <c r="B332" s="183"/>
      <c r="C332" s="13"/>
      <c r="D332" s="184" t="s">
        <v>138</v>
      </c>
      <c r="E332" s="185" t="s">
        <v>3</v>
      </c>
      <c r="F332" s="186" t="s">
        <v>436</v>
      </c>
      <c r="G332" s="13"/>
      <c r="H332" s="185" t="s">
        <v>3</v>
      </c>
      <c r="I332" s="187"/>
      <c r="J332" s="13"/>
      <c r="K332" s="13"/>
      <c r="L332" s="183"/>
      <c r="M332" s="188"/>
      <c r="N332" s="189"/>
      <c r="O332" s="189"/>
      <c r="P332" s="189"/>
      <c r="Q332" s="189"/>
      <c r="R332" s="189"/>
      <c r="S332" s="189"/>
      <c r="T332" s="19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5" t="s">
        <v>138</v>
      </c>
      <c r="AU332" s="185" t="s">
        <v>81</v>
      </c>
      <c r="AV332" s="13" t="s">
        <v>79</v>
      </c>
      <c r="AW332" s="13" t="s">
        <v>33</v>
      </c>
      <c r="AX332" s="13" t="s">
        <v>71</v>
      </c>
      <c r="AY332" s="185" t="s">
        <v>125</v>
      </c>
    </row>
    <row r="333" s="14" customFormat="1">
      <c r="A333" s="14"/>
      <c r="B333" s="191"/>
      <c r="C333" s="14"/>
      <c r="D333" s="184" t="s">
        <v>138</v>
      </c>
      <c r="E333" s="192" t="s">
        <v>3</v>
      </c>
      <c r="F333" s="193" t="s">
        <v>437</v>
      </c>
      <c r="G333" s="14"/>
      <c r="H333" s="194">
        <v>19.523</v>
      </c>
      <c r="I333" s="195"/>
      <c r="J333" s="14"/>
      <c r="K333" s="14"/>
      <c r="L333" s="191"/>
      <c r="M333" s="196"/>
      <c r="N333" s="197"/>
      <c r="O333" s="197"/>
      <c r="P333" s="197"/>
      <c r="Q333" s="197"/>
      <c r="R333" s="197"/>
      <c r="S333" s="197"/>
      <c r="T333" s="19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2" t="s">
        <v>138</v>
      </c>
      <c r="AU333" s="192" t="s">
        <v>81</v>
      </c>
      <c r="AV333" s="14" t="s">
        <v>81</v>
      </c>
      <c r="AW333" s="14" t="s">
        <v>33</v>
      </c>
      <c r="AX333" s="14" t="s">
        <v>71</v>
      </c>
      <c r="AY333" s="192" t="s">
        <v>125</v>
      </c>
    </row>
    <row r="334" s="14" customFormat="1">
      <c r="A334" s="14"/>
      <c r="B334" s="191"/>
      <c r="C334" s="14"/>
      <c r="D334" s="184" t="s">
        <v>138</v>
      </c>
      <c r="E334" s="192" t="s">
        <v>3</v>
      </c>
      <c r="F334" s="193" t="s">
        <v>438</v>
      </c>
      <c r="G334" s="14"/>
      <c r="H334" s="194">
        <v>13.640000000000001</v>
      </c>
      <c r="I334" s="195"/>
      <c r="J334" s="14"/>
      <c r="K334" s="14"/>
      <c r="L334" s="191"/>
      <c r="M334" s="196"/>
      <c r="N334" s="197"/>
      <c r="O334" s="197"/>
      <c r="P334" s="197"/>
      <c r="Q334" s="197"/>
      <c r="R334" s="197"/>
      <c r="S334" s="197"/>
      <c r="T334" s="19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192" t="s">
        <v>138</v>
      </c>
      <c r="AU334" s="192" t="s">
        <v>81</v>
      </c>
      <c r="AV334" s="14" t="s">
        <v>81</v>
      </c>
      <c r="AW334" s="14" t="s">
        <v>33</v>
      </c>
      <c r="AX334" s="14" t="s">
        <v>71</v>
      </c>
      <c r="AY334" s="192" t="s">
        <v>125</v>
      </c>
    </row>
    <row r="335" s="13" customFormat="1">
      <c r="A335" s="13"/>
      <c r="B335" s="183"/>
      <c r="C335" s="13"/>
      <c r="D335" s="184" t="s">
        <v>138</v>
      </c>
      <c r="E335" s="185" t="s">
        <v>3</v>
      </c>
      <c r="F335" s="186" t="s">
        <v>439</v>
      </c>
      <c r="G335" s="13"/>
      <c r="H335" s="185" t="s">
        <v>3</v>
      </c>
      <c r="I335" s="187"/>
      <c r="J335" s="13"/>
      <c r="K335" s="13"/>
      <c r="L335" s="183"/>
      <c r="M335" s="188"/>
      <c r="N335" s="189"/>
      <c r="O335" s="189"/>
      <c r="P335" s="189"/>
      <c r="Q335" s="189"/>
      <c r="R335" s="189"/>
      <c r="S335" s="189"/>
      <c r="T335" s="19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5" t="s">
        <v>138</v>
      </c>
      <c r="AU335" s="185" t="s">
        <v>81</v>
      </c>
      <c r="AV335" s="13" t="s">
        <v>79</v>
      </c>
      <c r="AW335" s="13" t="s">
        <v>33</v>
      </c>
      <c r="AX335" s="13" t="s">
        <v>71</v>
      </c>
      <c r="AY335" s="185" t="s">
        <v>125</v>
      </c>
    </row>
    <row r="336" s="14" customFormat="1">
      <c r="A336" s="14"/>
      <c r="B336" s="191"/>
      <c r="C336" s="14"/>
      <c r="D336" s="184" t="s">
        <v>138</v>
      </c>
      <c r="E336" s="192" t="s">
        <v>3</v>
      </c>
      <c r="F336" s="193" t="s">
        <v>440</v>
      </c>
      <c r="G336" s="14"/>
      <c r="H336" s="194">
        <v>11.368</v>
      </c>
      <c r="I336" s="195"/>
      <c r="J336" s="14"/>
      <c r="K336" s="14"/>
      <c r="L336" s="191"/>
      <c r="M336" s="196"/>
      <c r="N336" s="197"/>
      <c r="O336" s="197"/>
      <c r="P336" s="197"/>
      <c r="Q336" s="197"/>
      <c r="R336" s="197"/>
      <c r="S336" s="197"/>
      <c r="T336" s="19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2" t="s">
        <v>138</v>
      </c>
      <c r="AU336" s="192" t="s">
        <v>81</v>
      </c>
      <c r="AV336" s="14" t="s">
        <v>81</v>
      </c>
      <c r="AW336" s="14" t="s">
        <v>33</v>
      </c>
      <c r="AX336" s="14" t="s">
        <v>71</v>
      </c>
      <c r="AY336" s="192" t="s">
        <v>125</v>
      </c>
    </row>
    <row r="337" s="13" customFormat="1">
      <c r="A337" s="13"/>
      <c r="B337" s="183"/>
      <c r="C337" s="13"/>
      <c r="D337" s="184" t="s">
        <v>138</v>
      </c>
      <c r="E337" s="185" t="s">
        <v>3</v>
      </c>
      <c r="F337" s="186" t="s">
        <v>243</v>
      </c>
      <c r="G337" s="13"/>
      <c r="H337" s="185" t="s">
        <v>3</v>
      </c>
      <c r="I337" s="187"/>
      <c r="J337" s="13"/>
      <c r="K337" s="13"/>
      <c r="L337" s="183"/>
      <c r="M337" s="188"/>
      <c r="N337" s="189"/>
      <c r="O337" s="189"/>
      <c r="P337" s="189"/>
      <c r="Q337" s="189"/>
      <c r="R337" s="189"/>
      <c r="S337" s="189"/>
      <c r="T337" s="19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5" t="s">
        <v>138</v>
      </c>
      <c r="AU337" s="185" t="s">
        <v>81</v>
      </c>
      <c r="AV337" s="13" t="s">
        <v>79</v>
      </c>
      <c r="AW337" s="13" t="s">
        <v>33</v>
      </c>
      <c r="AX337" s="13" t="s">
        <v>71</v>
      </c>
      <c r="AY337" s="185" t="s">
        <v>125</v>
      </c>
    </row>
    <row r="338" s="14" customFormat="1">
      <c r="A338" s="14"/>
      <c r="B338" s="191"/>
      <c r="C338" s="14"/>
      <c r="D338" s="184" t="s">
        <v>138</v>
      </c>
      <c r="E338" s="192" t="s">
        <v>3</v>
      </c>
      <c r="F338" s="193" t="s">
        <v>314</v>
      </c>
      <c r="G338" s="14"/>
      <c r="H338" s="194">
        <v>-16.125</v>
      </c>
      <c r="I338" s="195"/>
      <c r="J338" s="14"/>
      <c r="K338" s="14"/>
      <c r="L338" s="191"/>
      <c r="M338" s="196"/>
      <c r="N338" s="197"/>
      <c r="O338" s="197"/>
      <c r="P338" s="197"/>
      <c r="Q338" s="197"/>
      <c r="R338" s="197"/>
      <c r="S338" s="197"/>
      <c r="T338" s="19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2" t="s">
        <v>138</v>
      </c>
      <c r="AU338" s="192" t="s">
        <v>81</v>
      </c>
      <c r="AV338" s="14" t="s">
        <v>81</v>
      </c>
      <c r="AW338" s="14" t="s">
        <v>33</v>
      </c>
      <c r="AX338" s="14" t="s">
        <v>71</v>
      </c>
      <c r="AY338" s="192" t="s">
        <v>125</v>
      </c>
    </row>
    <row r="339" s="13" customFormat="1">
      <c r="A339" s="13"/>
      <c r="B339" s="183"/>
      <c r="C339" s="13"/>
      <c r="D339" s="184" t="s">
        <v>138</v>
      </c>
      <c r="E339" s="185" t="s">
        <v>3</v>
      </c>
      <c r="F339" s="186" t="s">
        <v>315</v>
      </c>
      <c r="G339" s="13"/>
      <c r="H339" s="185" t="s">
        <v>3</v>
      </c>
      <c r="I339" s="187"/>
      <c r="J339" s="13"/>
      <c r="K339" s="13"/>
      <c r="L339" s="183"/>
      <c r="M339" s="188"/>
      <c r="N339" s="189"/>
      <c r="O339" s="189"/>
      <c r="P339" s="189"/>
      <c r="Q339" s="189"/>
      <c r="R339" s="189"/>
      <c r="S339" s="189"/>
      <c r="T339" s="19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5" t="s">
        <v>138</v>
      </c>
      <c r="AU339" s="185" t="s">
        <v>81</v>
      </c>
      <c r="AV339" s="13" t="s">
        <v>79</v>
      </c>
      <c r="AW339" s="13" t="s">
        <v>33</v>
      </c>
      <c r="AX339" s="13" t="s">
        <v>71</v>
      </c>
      <c r="AY339" s="185" t="s">
        <v>125</v>
      </c>
    </row>
    <row r="340" s="14" customFormat="1">
      <c r="A340" s="14"/>
      <c r="B340" s="191"/>
      <c r="C340" s="14"/>
      <c r="D340" s="184" t="s">
        <v>138</v>
      </c>
      <c r="E340" s="192" t="s">
        <v>3</v>
      </c>
      <c r="F340" s="193" t="s">
        <v>316</v>
      </c>
      <c r="G340" s="14"/>
      <c r="H340" s="194">
        <v>36.268000000000001</v>
      </c>
      <c r="I340" s="195"/>
      <c r="J340" s="14"/>
      <c r="K340" s="14"/>
      <c r="L340" s="191"/>
      <c r="M340" s="196"/>
      <c r="N340" s="197"/>
      <c r="O340" s="197"/>
      <c r="P340" s="197"/>
      <c r="Q340" s="197"/>
      <c r="R340" s="197"/>
      <c r="S340" s="197"/>
      <c r="T340" s="19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192" t="s">
        <v>138</v>
      </c>
      <c r="AU340" s="192" t="s">
        <v>81</v>
      </c>
      <c r="AV340" s="14" t="s">
        <v>81</v>
      </c>
      <c r="AW340" s="14" t="s">
        <v>33</v>
      </c>
      <c r="AX340" s="14" t="s">
        <v>71</v>
      </c>
      <c r="AY340" s="192" t="s">
        <v>125</v>
      </c>
    </row>
    <row r="341" s="13" customFormat="1">
      <c r="A341" s="13"/>
      <c r="B341" s="183"/>
      <c r="C341" s="13"/>
      <c r="D341" s="184" t="s">
        <v>138</v>
      </c>
      <c r="E341" s="185" t="s">
        <v>3</v>
      </c>
      <c r="F341" s="186" t="s">
        <v>441</v>
      </c>
      <c r="G341" s="13"/>
      <c r="H341" s="185" t="s">
        <v>3</v>
      </c>
      <c r="I341" s="187"/>
      <c r="J341" s="13"/>
      <c r="K341" s="13"/>
      <c r="L341" s="183"/>
      <c r="M341" s="188"/>
      <c r="N341" s="189"/>
      <c r="O341" s="189"/>
      <c r="P341" s="189"/>
      <c r="Q341" s="189"/>
      <c r="R341" s="189"/>
      <c r="S341" s="189"/>
      <c r="T341" s="19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5" t="s">
        <v>138</v>
      </c>
      <c r="AU341" s="185" t="s">
        <v>81</v>
      </c>
      <c r="AV341" s="13" t="s">
        <v>79</v>
      </c>
      <c r="AW341" s="13" t="s">
        <v>33</v>
      </c>
      <c r="AX341" s="13" t="s">
        <v>71</v>
      </c>
      <c r="AY341" s="185" t="s">
        <v>125</v>
      </c>
    </row>
    <row r="342" s="14" customFormat="1">
      <c r="A342" s="14"/>
      <c r="B342" s="191"/>
      <c r="C342" s="14"/>
      <c r="D342" s="184" t="s">
        <v>138</v>
      </c>
      <c r="E342" s="192" t="s">
        <v>3</v>
      </c>
      <c r="F342" s="193" t="s">
        <v>442</v>
      </c>
      <c r="G342" s="14"/>
      <c r="H342" s="194">
        <v>1.976</v>
      </c>
      <c r="I342" s="195"/>
      <c r="J342" s="14"/>
      <c r="K342" s="14"/>
      <c r="L342" s="191"/>
      <c r="M342" s="196"/>
      <c r="N342" s="197"/>
      <c r="O342" s="197"/>
      <c r="P342" s="197"/>
      <c r="Q342" s="197"/>
      <c r="R342" s="197"/>
      <c r="S342" s="197"/>
      <c r="T342" s="19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2" t="s">
        <v>138</v>
      </c>
      <c r="AU342" s="192" t="s">
        <v>81</v>
      </c>
      <c r="AV342" s="14" t="s">
        <v>81</v>
      </c>
      <c r="AW342" s="14" t="s">
        <v>33</v>
      </c>
      <c r="AX342" s="14" t="s">
        <v>71</v>
      </c>
      <c r="AY342" s="192" t="s">
        <v>125</v>
      </c>
    </row>
    <row r="343" s="15" customFormat="1">
      <c r="A343" s="15"/>
      <c r="B343" s="199"/>
      <c r="C343" s="15"/>
      <c r="D343" s="184" t="s">
        <v>138</v>
      </c>
      <c r="E343" s="200" t="s">
        <v>3</v>
      </c>
      <c r="F343" s="201" t="s">
        <v>141</v>
      </c>
      <c r="G343" s="15"/>
      <c r="H343" s="202">
        <v>171.81999999999999</v>
      </c>
      <c r="I343" s="203"/>
      <c r="J343" s="15"/>
      <c r="K343" s="15"/>
      <c r="L343" s="199"/>
      <c r="M343" s="204"/>
      <c r="N343" s="205"/>
      <c r="O343" s="205"/>
      <c r="P343" s="205"/>
      <c r="Q343" s="205"/>
      <c r="R343" s="205"/>
      <c r="S343" s="205"/>
      <c r="T343" s="20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00" t="s">
        <v>138</v>
      </c>
      <c r="AU343" s="200" t="s">
        <v>81</v>
      </c>
      <c r="AV343" s="15" t="s">
        <v>134</v>
      </c>
      <c r="AW343" s="15" t="s">
        <v>33</v>
      </c>
      <c r="AX343" s="15" t="s">
        <v>79</v>
      </c>
      <c r="AY343" s="200" t="s">
        <v>125</v>
      </c>
    </row>
    <row r="344" s="2" customFormat="1" ht="16.5" customHeight="1">
      <c r="A344" s="38"/>
      <c r="B344" s="164"/>
      <c r="C344" s="207" t="s">
        <v>443</v>
      </c>
      <c r="D344" s="207" t="s">
        <v>153</v>
      </c>
      <c r="E344" s="208" t="s">
        <v>444</v>
      </c>
      <c r="F344" s="209" t="s">
        <v>445</v>
      </c>
      <c r="G344" s="210" t="s">
        <v>145</v>
      </c>
      <c r="H344" s="211">
        <v>0.071999999999999995</v>
      </c>
      <c r="I344" s="212"/>
      <c r="J344" s="213">
        <f>ROUND(I344*H344,2)</f>
        <v>0</v>
      </c>
      <c r="K344" s="209" t="s">
        <v>133</v>
      </c>
      <c r="L344" s="214"/>
      <c r="M344" s="215" t="s">
        <v>3</v>
      </c>
      <c r="N344" s="216" t="s">
        <v>42</v>
      </c>
      <c r="O344" s="72"/>
      <c r="P344" s="174">
        <f>O344*H344</f>
        <v>0</v>
      </c>
      <c r="Q344" s="174">
        <v>1</v>
      </c>
      <c r="R344" s="174">
        <f>Q344*H344</f>
        <v>0.071999999999999995</v>
      </c>
      <c r="S344" s="174">
        <v>0</v>
      </c>
      <c r="T344" s="175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76" t="s">
        <v>446</v>
      </c>
      <c r="AT344" s="176" t="s">
        <v>153</v>
      </c>
      <c r="AU344" s="176" t="s">
        <v>81</v>
      </c>
      <c r="AY344" s="19" t="s">
        <v>125</v>
      </c>
      <c r="BE344" s="177">
        <f>IF(N344="základní",J344,0)</f>
        <v>0</v>
      </c>
      <c r="BF344" s="177">
        <f>IF(N344="snížená",J344,0)</f>
        <v>0</v>
      </c>
      <c r="BG344" s="177">
        <f>IF(N344="zákl. přenesená",J344,0)</f>
        <v>0</v>
      </c>
      <c r="BH344" s="177">
        <f>IF(N344="sníž. přenesená",J344,0)</f>
        <v>0</v>
      </c>
      <c r="BI344" s="177">
        <f>IF(N344="nulová",J344,0)</f>
        <v>0</v>
      </c>
      <c r="BJ344" s="19" t="s">
        <v>79</v>
      </c>
      <c r="BK344" s="177">
        <f>ROUND(I344*H344,2)</f>
        <v>0</v>
      </c>
      <c r="BL344" s="19" t="s">
        <v>288</v>
      </c>
      <c r="BM344" s="176" t="s">
        <v>447</v>
      </c>
    </row>
    <row r="345" s="2" customFormat="1">
      <c r="A345" s="38"/>
      <c r="B345" s="39"/>
      <c r="C345" s="38"/>
      <c r="D345" s="178" t="s">
        <v>136</v>
      </c>
      <c r="E345" s="38"/>
      <c r="F345" s="179" t="s">
        <v>448</v>
      </c>
      <c r="G345" s="38"/>
      <c r="H345" s="38"/>
      <c r="I345" s="180"/>
      <c r="J345" s="38"/>
      <c r="K345" s="38"/>
      <c r="L345" s="39"/>
      <c r="M345" s="181"/>
      <c r="N345" s="182"/>
      <c r="O345" s="72"/>
      <c r="P345" s="72"/>
      <c r="Q345" s="72"/>
      <c r="R345" s="72"/>
      <c r="S345" s="72"/>
      <c r="T345" s="73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9" t="s">
        <v>136</v>
      </c>
      <c r="AU345" s="19" t="s">
        <v>81</v>
      </c>
    </row>
    <row r="346" s="2" customFormat="1">
      <c r="A346" s="38"/>
      <c r="B346" s="39"/>
      <c r="C346" s="38"/>
      <c r="D346" s="184" t="s">
        <v>449</v>
      </c>
      <c r="E346" s="38"/>
      <c r="F346" s="217" t="s">
        <v>450</v>
      </c>
      <c r="G346" s="38"/>
      <c r="H346" s="38"/>
      <c r="I346" s="180"/>
      <c r="J346" s="38"/>
      <c r="K346" s="38"/>
      <c r="L346" s="39"/>
      <c r="M346" s="181"/>
      <c r="N346" s="182"/>
      <c r="O346" s="72"/>
      <c r="P346" s="72"/>
      <c r="Q346" s="72"/>
      <c r="R346" s="72"/>
      <c r="S346" s="72"/>
      <c r="T346" s="73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9" t="s">
        <v>449</v>
      </c>
      <c r="AU346" s="19" t="s">
        <v>81</v>
      </c>
    </row>
    <row r="347" s="14" customFormat="1">
      <c r="A347" s="14"/>
      <c r="B347" s="191"/>
      <c r="C347" s="14"/>
      <c r="D347" s="184" t="s">
        <v>138</v>
      </c>
      <c r="E347" s="14"/>
      <c r="F347" s="193" t="s">
        <v>451</v>
      </c>
      <c r="G347" s="14"/>
      <c r="H347" s="194">
        <v>0.071999999999999995</v>
      </c>
      <c r="I347" s="195"/>
      <c r="J347" s="14"/>
      <c r="K347" s="14"/>
      <c r="L347" s="191"/>
      <c r="M347" s="196"/>
      <c r="N347" s="197"/>
      <c r="O347" s="197"/>
      <c r="P347" s="197"/>
      <c r="Q347" s="197"/>
      <c r="R347" s="197"/>
      <c r="S347" s="197"/>
      <c r="T347" s="19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2" t="s">
        <v>138</v>
      </c>
      <c r="AU347" s="192" t="s">
        <v>81</v>
      </c>
      <c r="AV347" s="14" t="s">
        <v>81</v>
      </c>
      <c r="AW347" s="14" t="s">
        <v>4</v>
      </c>
      <c r="AX347" s="14" t="s">
        <v>79</v>
      </c>
      <c r="AY347" s="192" t="s">
        <v>125</v>
      </c>
    </row>
    <row r="348" s="2" customFormat="1" ht="33" customHeight="1">
      <c r="A348" s="38"/>
      <c r="B348" s="164"/>
      <c r="C348" s="165" t="s">
        <v>446</v>
      </c>
      <c r="D348" s="165" t="s">
        <v>129</v>
      </c>
      <c r="E348" s="166" t="s">
        <v>452</v>
      </c>
      <c r="F348" s="167" t="s">
        <v>453</v>
      </c>
      <c r="G348" s="168" t="s">
        <v>176</v>
      </c>
      <c r="H348" s="169">
        <v>38.244</v>
      </c>
      <c r="I348" s="170"/>
      <c r="J348" s="171">
        <f>ROUND(I348*H348,2)</f>
        <v>0</v>
      </c>
      <c r="K348" s="167" t="s">
        <v>133</v>
      </c>
      <c r="L348" s="39"/>
      <c r="M348" s="172" t="s">
        <v>3</v>
      </c>
      <c r="N348" s="173" t="s">
        <v>42</v>
      </c>
      <c r="O348" s="72"/>
      <c r="P348" s="174">
        <f>O348*H348</f>
        <v>0</v>
      </c>
      <c r="Q348" s="174">
        <v>0</v>
      </c>
      <c r="R348" s="174">
        <f>Q348*H348</f>
        <v>0</v>
      </c>
      <c r="S348" s="174">
        <v>0</v>
      </c>
      <c r="T348" s="175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76" t="s">
        <v>288</v>
      </c>
      <c r="AT348" s="176" t="s">
        <v>129</v>
      </c>
      <c r="AU348" s="176" t="s">
        <v>81</v>
      </c>
      <c r="AY348" s="19" t="s">
        <v>125</v>
      </c>
      <c r="BE348" s="177">
        <f>IF(N348="základní",J348,0)</f>
        <v>0</v>
      </c>
      <c r="BF348" s="177">
        <f>IF(N348="snížená",J348,0)</f>
        <v>0</v>
      </c>
      <c r="BG348" s="177">
        <f>IF(N348="zákl. přenesená",J348,0)</f>
        <v>0</v>
      </c>
      <c r="BH348" s="177">
        <f>IF(N348="sníž. přenesená",J348,0)</f>
        <v>0</v>
      </c>
      <c r="BI348" s="177">
        <f>IF(N348="nulová",J348,0)</f>
        <v>0</v>
      </c>
      <c r="BJ348" s="19" t="s">
        <v>79</v>
      </c>
      <c r="BK348" s="177">
        <f>ROUND(I348*H348,2)</f>
        <v>0</v>
      </c>
      <c r="BL348" s="19" t="s">
        <v>288</v>
      </c>
      <c r="BM348" s="176" t="s">
        <v>454</v>
      </c>
    </row>
    <row r="349" s="2" customFormat="1">
      <c r="A349" s="38"/>
      <c r="B349" s="39"/>
      <c r="C349" s="38"/>
      <c r="D349" s="178" t="s">
        <v>136</v>
      </c>
      <c r="E349" s="38"/>
      <c r="F349" s="179" t="s">
        <v>455</v>
      </c>
      <c r="G349" s="38"/>
      <c r="H349" s="38"/>
      <c r="I349" s="180"/>
      <c r="J349" s="38"/>
      <c r="K349" s="38"/>
      <c r="L349" s="39"/>
      <c r="M349" s="181"/>
      <c r="N349" s="182"/>
      <c r="O349" s="72"/>
      <c r="P349" s="72"/>
      <c r="Q349" s="72"/>
      <c r="R349" s="72"/>
      <c r="S349" s="72"/>
      <c r="T349" s="73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9" t="s">
        <v>136</v>
      </c>
      <c r="AU349" s="19" t="s">
        <v>81</v>
      </c>
    </row>
    <row r="350" s="13" customFormat="1">
      <c r="A350" s="13"/>
      <c r="B350" s="183"/>
      <c r="C350" s="13"/>
      <c r="D350" s="184" t="s">
        <v>138</v>
      </c>
      <c r="E350" s="185" t="s">
        <v>3</v>
      </c>
      <c r="F350" s="186" t="s">
        <v>315</v>
      </c>
      <c r="G350" s="13"/>
      <c r="H350" s="185" t="s">
        <v>3</v>
      </c>
      <c r="I350" s="187"/>
      <c r="J350" s="13"/>
      <c r="K350" s="13"/>
      <c r="L350" s="183"/>
      <c r="M350" s="188"/>
      <c r="N350" s="189"/>
      <c r="O350" s="189"/>
      <c r="P350" s="189"/>
      <c r="Q350" s="189"/>
      <c r="R350" s="189"/>
      <c r="S350" s="189"/>
      <c r="T350" s="19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5" t="s">
        <v>138</v>
      </c>
      <c r="AU350" s="185" t="s">
        <v>81</v>
      </c>
      <c r="AV350" s="13" t="s">
        <v>79</v>
      </c>
      <c r="AW350" s="13" t="s">
        <v>33</v>
      </c>
      <c r="AX350" s="13" t="s">
        <v>71</v>
      </c>
      <c r="AY350" s="185" t="s">
        <v>125</v>
      </c>
    </row>
    <row r="351" s="14" customFormat="1">
      <c r="A351" s="14"/>
      <c r="B351" s="191"/>
      <c r="C351" s="14"/>
      <c r="D351" s="184" t="s">
        <v>138</v>
      </c>
      <c r="E351" s="192" t="s">
        <v>3</v>
      </c>
      <c r="F351" s="193" t="s">
        <v>316</v>
      </c>
      <c r="G351" s="14"/>
      <c r="H351" s="194">
        <v>36.268000000000001</v>
      </c>
      <c r="I351" s="195"/>
      <c r="J351" s="14"/>
      <c r="K351" s="14"/>
      <c r="L351" s="191"/>
      <c r="M351" s="196"/>
      <c r="N351" s="197"/>
      <c r="O351" s="197"/>
      <c r="P351" s="197"/>
      <c r="Q351" s="197"/>
      <c r="R351" s="197"/>
      <c r="S351" s="197"/>
      <c r="T351" s="198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2" t="s">
        <v>138</v>
      </c>
      <c r="AU351" s="192" t="s">
        <v>81</v>
      </c>
      <c r="AV351" s="14" t="s">
        <v>81</v>
      </c>
      <c r="AW351" s="14" t="s">
        <v>33</v>
      </c>
      <c r="AX351" s="14" t="s">
        <v>71</v>
      </c>
      <c r="AY351" s="192" t="s">
        <v>125</v>
      </c>
    </row>
    <row r="352" s="13" customFormat="1">
      <c r="A352" s="13"/>
      <c r="B352" s="183"/>
      <c r="C352" s="13"/>
      <c r="D352" s="184" t="s">
        <v>138</v>
      </c>
      <c r="E352" s="185" t="s">
        <v>3</v>
      </c>
      <c r="F352" s="186" t="s">
        <v>441</v>
      </c>
      <c r="G352" s="13"/>
      <c r="H352" s="185" t="s">
        <v>3</v>
      </c>
      <c r="I352" s="187"/>
      <c r="J352" s="13"/>
      <c r="K352" s="13"/>
      <c r="L352" s="183"/>
      <c r="M352" s="188"/>
      <c r="N352" s="189"/>
      <c r="O352" s="189"/>
      <c r="P352" s="189"/>
      <c r="Q352" s="189"/>
      <c r="R352" s="189"/>
      <c r="S352" s="189"/>
      <c r="T352" s="19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5" t="s">
        <v>138</v>
      </c>
      <c r="AU352" s="185" t="s">
        <v>81</v>
      </c>
      <c r="AV352" s="13" t="s">
        <v>79</v>
      </c>
      <c r="AW352" s="13" t="s">
        <v>33</v>
      </c>
      <c r="AX352" s="13" t="s">
        <v>71</v>
      </c>
      <c r="AY352" s="185" t="s">
        <v>125</v>
      </c>
    </row>
    <row r="353" s="14" customFormat="1">
      <c r="A353" s="14"/>
      <c r="B353" s="191"/>
      <c r="C353" s="14"/>
      <c r="D353" s="184" t="s">
        <v>138</v>
      </c>
      <c r="E353" s="192" t="s">
        <v>3</v>
      </c>
      <c r="F353" s="193" t="s">
        <v>442</v>
      </c>
      <c r="G353" s="14"/>
      <c r="H353" s="194">
        <v>1.976</v>
      </c>
      <c r="I353" s="195"/>
      <c r="J353" s="14"/>
      <c r="K353" s="14"/>
      <c r="L353" s="191"/>
      <c r="M353" s="196"/>
      <c r="N353" s="197"/>
      <c r="O353" s="197"/>
      <c r="P353" s="197"/>
      <c r="Q353" s="197"/>
      <c r="R353" s="197"/>
      <c r="S353" s="197"/>
      <c r="T353" s="19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2" t="s">
        <v>138</v>
      </c>
      <c r="AU353" s="192" t="s">
        <v>81</v>
      </c>
      <c r="AV353" s="14" t="s">
        <v>81</v>
      </c>
      <c r="AW353" s="14" t="s">
        <v>33</v>
      </c>
      <c r="AX353" s="14" t="s">
        <v>71</v>
      </c>
      <c r="AY353" s="192" t="s">
        <v>125</v>
      </c>
    </row>
    <row r="354" s="15" customFormat="1">
      <c r="A354" s="15"/>
      <c r="B354" s="199"/>
      <c r="C354" s="15"/>
      <c r="D354" s="184" t="s">
        <v>138</v>
      </c>
      <c r="E354" s="200" t="s">
        <v>3</v>
      </c>
      <c r="F354" s="201" t="s">
        <v>141</v>
      </c>
      <c r="G354" s="15"/>
      <c r="H354" s="202">
        <v>38.244</v>
      </c>
      <c r="I354" s="203"/>
      <c r="J354" s="15"/>
      <c r="K354" s="15"/>
      <c r="L354" s="199"/>
      <c r="M354" s="204"/>
      <c r="N354" s="205"/>
      <c r="O354" s="205"/>
      <c r="P354" s="205"/>
      <c r="Q354" s="205"/>
      <c r="R354" s="205"/>
      <c r="S354" s="205"/>
      <c r="T354" s="206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00" t="s">
        <v>138</v>
      </c>
      <c r="AU354" s="200" t="s">
        <v>81</v>
      </c>
      <c r="AV354" s="15" t="s">
        <v>134</v>
      </c>
      <c r="AW354" s="15" t="s">
        <v>33</v>
      </c>
      <c r="AX354" s="15" t="s">
        <v>79</v>
      </c>
      <c r="AY354" s="200" t="s">
        <v>125</v>
      </c>
    </row>
    <row r="355" s="2" customFormat="1" ht="49.05" customHeight="1">
      <c r="A355" s="38"/>
      <c r="B355" s="164"/>
      <c r="C355" s="207" t="s">
        <v>456</v>
      </c>
      <c r="D355" s="207" t="s">
        <v>153</v>
      </c>
      <c r="E355" s="208" t="s">
        <v>457</v>
      </c>
      <c r="F355" s="209" t="s">
        <v>458</v>
      </c>
      <c r="G355" s="210" t="s">
        <v>176</v>
      </c>
      <c r="H355" s="211">
        <v>44.573</v>
      </c>
      <c r="I355" s="212"/>
      <c r="J355" s="213">
        <f>ROUND(I355*H355,2)</f>
        <v>0</v>
      </c>
      <c r="K355" s="209" t="s">
        <v>133</v>
      </c>
      <c r="L355" s="214"/>
      <c r="M355" s="215" t="s">
        <v>3</v>
      </c>
      <c r="N355" s="216" t="s">
        <v>42</v>
      </c>
      <c r="O355" s="72"/>
      <c r="P355" s="174">
        <f>O355*H355</f>
        <v>0</v>
      </c>
      <c r="Q355" s="174">
        <v>0.0040000000000000001</v>
      </c>
      <c r="R355" s="174">
        <f>Q355*H355</f>
        <v>0.17829200000000001</v>
      </c>
      <c r="S355" s="174">
        <v>0</v>
      </c>
      <c r="T355" s="175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76" t="s">
        <v>446</v>
      </c>
      <c r="AT355" s="176" t="s">
        <v>153</v>
      </c>
      <c r="AU355" s="176" t="s">
        <v>81</v>
      </c>
      <c r="AY355" s="19" t="s">
        <v>125</v>
      </c>
      <c r="BE355" s="177">
        <f>IF(N355="základní",J355,0)</f>
        <v>0</v>
      </c>
      <c r="BF355" s="177">
        <f>IF(N355="snížená",J355,0)</f>
        <v>0</v>
      </c>
      <c r="BG355" s="177">
        <f>IF(N355="zákl. přenesená",J355,0)</f>
        <v>0</v>
      </c>
      <c r="BH355" s="177">
        <f>IF(N355="sníž. přenesená",J355,0)</f>
        <v>0</v>
      </c>
      <c r="BI355" s="177">
        <f>IF(N355="nulová",J355,0)</f>
        <v>0</v>
      </c>
      <c r="BJ355" s="19" t="s">
        <v>79</v>
      </c>
      <c r="BK355" s="177">
        <f>ROUND(I355*H355,2)</f>
        <v>0</v>
      </c>
      <c r="BL355" s="19" t="s">
        <v>288</v>
      </c>
      <c r="BM355" s="176" t="s">
        <v>459</v>
      </c>
    </row>
    <row r="356" s="2" customFormat="1">
      <c r="A356" s="38"/>
      <c r="B356" s="39"/>
      <c r="C356" s="38"/>
      <c r="D356" s="178" t="s">
        <v>136</v>
      </c>
      <c r="E356" s="38"/>
      <c r="F356" s="179" t="s">
        <v>460</v>
      </c>
      <c r="G356" s="38"/>
      <c r="H356" s="38"/>
      <c r="I356" s="180"/>
      <c r="J356" s="38"/>
      <c r="K356" s="38"/>
      <c r="L356" s="39"/>
      <c r="M356" s="181"/>
      <c r="N356" s="182"/>
      <c r="O356" s="72"/>
      <c r="P356" s="72"/>
      <c r="Q356" s="72"/>
      <c r="R356" s="72"/>
      <c r="S356" s="72"/>
      <c r="T356" s="73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9" t="s">
        <v>136</v>
      </c>
      <c r="AU356" s="19" t="s">
        <v>81</v>
      </c>
    </row>
    <row r="357" s="14" customFormat="1">
      <c r="A357" s="14"/>
      <c r="B357" s="191"/>
      <c r="C357" s="14"/>
      <c r="D357" s="184" t="s">
        <v>138</v>
      </c>
      <c r="E357" s="14"/>
      <c r="F357" s="193" t="s">
        <v>461</v>
      </c>
      <c r="G357" s="14"/>
      <c r="H357" s="194">
        <v>44.573</v>
      </c>
      <c r="I357" s="195"/>
      <c r="J357" s="14"/>
      <c r="K357" s="14"/>
      <c r="L357" s="191"/>
      <c r="M357" s="196"/>
      <c r="N357" s="197"/>
      <c r="O357" s="197"/>
      <c r="P357" s="197"/>
      <c r="Q357" s="197"/>
      <c r="R357" s="197"/>
      <c r="S357" s="197"/>
      <c r="T357" s="19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2" t="s">
        <v>138</v>
      </c>
      <c r="AU357" s="192" t="s">
        <v>81</v>
      </c>
      <c r="AV357" s="14" t="s">
        <v>81</v>
      </c>
      <c r="AW357" s="14" t="s">
        <v>4</v>
      </c>
      <c r="AX357" s="14" t="s">
        <v>79</v>
      </c>
      <c r="AY357" s="192" t="s">
        <v>125</v>
      </c>
    </row>
    <row r="358" s="2" customFormat="1" ht="33" customHeight="1">
      <c r="A358" s="38"/>
      <c r="B358" s="164"/>
      <c r="C358" s="165" t="s">
        <v>462</v>
      </c>
      <c r="D358" s="165" t="s">
        <v>129</v>
      </c>
      <c r="E358" s="166" t="s">
        <v>463</v>
      </c>
      <c r="F358" s="167" t="s">
        <v>464</v>
      </c>
      <c r="G358" s="168" t="s">
        <v>176</v>
      </c>
      <c r="H358" s="169">
        <v>161.53399999999999</v>
      </c>
      <c r="I358" s="170"/>
      <c r="J358" s="171">
        <f>ROUND(I358*H358,2)</f>
        <v>0</v>
      </c>
      <c r="K358" s="167" t="s">
        <v>133</v>
      </c>
      <c r="L358" s="39"/>
      <c r="M358" s="172" t="s">
        <v>3</v>
      </c>
      <c r="N358" s="173" t="s">
        <v>42</v>
      </c>
      <c r="O358" s="72"/>
      <c r="P358" s="174">
        <f>O358*H358</f>
        <v>0</v>
      </c>
      <c r="Q358" s="174">
        <v>0</v>
      </c>
      <c r="R358" s="174">
        <f>Q358*H358</f>
        <v>0</v>
      </c>
      <c r="S358" s="174">
        <v>0.016500000000000001</v>
      </c>
      <c r="T358" s="175">
        <f>S358*H358</f>
        <v>2.665311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176" t="s">
        <v>288</v>
      </c>
      <c r="AT358" s="176" t="s">
        <v>129</v>
      </c>
      <c r="AU358" s="176" t="s">
        <v>81</v>
      </c>
      <c r="AY358" s="19" t="s">
        <v>125</v>
      </c>
      <c r="BE358" s="177">
        <f>IF(N358="základní",J358,0)</f>
        <v>0</v>
      </c>
      <c r="BF358" s="177">
        <f>IF(N358="snížená",J358,0)</f>
        <v>0</v>
      </c>
      <c r="BG358" s="177">
        <f>IF(N358="zákl. přenesená",J358,0)</f>
        <v>0</v>
      </c>
      <c r="BH358" s="177">
        <f>IF(N358="sníž. přenesená",J358,0)</f>
        <v>0</v>
      </c>
      <c r="BI358" s="177">
        <f>IF(N358="nulová",J358,0)</f>
        <v>0</v>
      </c>
      <c r="BJ358" s="19" t="s">
        <v>79</v>
      </c>
      <c r="BK358" s="177">
        <f>ROUND(I358*H358,2)</f>
        <v>0</v>
      </c>
      <c r="BL358" s="19" t="s">
        <v>288</v>
      </c>
      <c r="BM358" s="176" t="s">
        <v>465</v>
      </c>
    </row>
    <row r="359" s="2" customFormat="1">
      <c r="A359" s="38"/>
      <c r="B359" s="39"/>
      <c r="C359" s="38"/>
      <c r="D359" s="178" t="s">
        <v>136</v>
      </c>
      <c r="E359" s="38"/>
      <c r="F359" s="179" t="s">
        <v>466</v>
      </c>
      <c r="G359" s="38"/>
      <c r="H359" s="38"/>
      <c r="I359" s="180"/>
      <c r="J359" s="38"/>
      <c r="K359" s="38"/>
      <c r="L359" s="39"/>
      <c r="M359" s="181"/>
      <c r="N359" s="182"/>
      <c r="O359" s="72"/>
      <c r="P359" s="72"/>
      <c r="Q359" s="72"/>
      <c r="R359" s="72"/>
      <c r="S359" s="72"/>
      <c r="T359" s="73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9" t="s">
        <v>136</v>
      </c>
      <c r="AU359" s="19" t="s">
        <v>81</v>
      </c>
    </row>
    <row r="360" s="13" customFormat="1">
      <c r="A360" s="13"/>
      <c r="B360" s="183"/>
      <c r="C360" s="13"/>
      <c r="D360" s="184" t="s">
        <v>138</v>
      </c>
      <c r="E360" s="185" t="s">
        <v>3</v>
      </c>
      <c r="F360" s="186" t="s">
        <v>300</v>
      </c>
      <c r="G360" s="13"/>
      <c r="H360" s="185" t="s">
        <v>3</v>
      </c>
      <c r="I360" s="187"/>
      <c r="J360" s="13"/>
      <c r="K360" s="13"/>
      <c r="L360" s="183"/>
      <c r="M360" s="188"/>
      <c r="N360" s="189"/>
      <c r="O360" s="189"/>
      <c r="P360" s="189"/>
      <c r="Q360" s="189"/>
      <c r="R360" s="189"/>
      <c r="S360" s="189"/>
      <c r="T360" s="19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5" t="s">
        <v>138</v>
      </c>
      <c r="AU360" s="185" t="s">
        <v>81</v>
      </c>
      <c r="AV360" s="13" t="s">
        <v>79</v>
      </c>
      <c r="AW360" s="13" t="s">
        <v>33</v>
      </c>
      <c r="AX360" s="13" t="s">
        <v>71</v>
      </c>
      <c r="AY360" s="185" t="s">
        <v>125</v>
      </c>
    </row>
    <row r="361" s="14" customFormat="1">
      <c r="A361" s="14"/>
      <c r="B361" s="191"/>
      <c r="C361" s="14"/>
      <c r="D361" s="184" t="s">
        <v>138</v>
      </c>
      <c r="E361" s="192" t="s">
        <v>3</v>
      </c>
      <c r="F361" s="193" t="s">
        <v>313</v>
      </c>
      <c r="G361" s="14"/>
      <c r="H361" s="194">
        <v>105.17</v>
      </c>
      <c r="I361" s="195"/>
      <c r="J361" s="14"/>
      <c r="K361" s="14"/>
      <c r="L361" s="191"/>
      <c r="M361" s="196"/>
      <c r="N361" s="197"/>
      <c r="O361" s="197"/>
      <c r="P361" s="197"/>
      <c r="Q361" s="197"/>
      <c r="R361" s="197"/>
      <c r="S361" s="197"/>
      <c r="T361" s="19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192" t="s">
        <v>138</v>
      </c>
      <c r="AU361" s="192" t="s">
        <v>81</v>
      </c>
      <c r="AV361" s="14" t="s">
        <v>81</v>
      </c>
      <c r="AW361" s="14" t="s">
        <v>33</v>
      </c>
      <c r="AX361" s="14" t="s">
        <v>71</v>
      </c>
      <c r="AY361" s="192" t="s">
        <v>125</v>
      </c>
    </row>
    <row r="362" s="13" customFormat="1">
      <c r="A362" s="13"/>
      <c r="B362" s="183"/>
      <c r="C362" s="13"/>
      <c r="D362" s="184" t="s">
        <v>138</v>
      </c>
      <c r="E362" s="185" t="s">
        <v>3</v>
      </c>
      <c r="F362" s="186" t="s">
        <v>436</v>
      </c>
      <c r="G362" s="13"/>
      <c r="H362" s="185" t="s">
        <v>3</v>
      </c>
      <c r="I362" s="187"/>
      <c r="J362" s="13"/>
      <c r="K362" s="13"/>
      <c r="L362" s="183"/>
      <c r="M362" s="188"/>
      <c r="N362" s="189"/>
      <c r="O362" s="189"/>
      <c r="P362" s="189"/>
      <c r="Q362" s="189"/>
      <c r="R362" s="189"/>
      <c r="S362" s="189"/>
      <c r="T362" s="19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5" t="s">
        <v>138</v>
      </c>
      <c r="AU362" s="185" t="s">
        <v>81</v>
      </c>
      <c r="AV362" s="13" t="s">
        <v>79</v>
      </c>
      <c r="AW362" s="13" t="s">
        <v>33</v>
      </c>
      <c r="AX362" s="13" t="s">
        <v>71</v>
      </c>
      <c r="AY362" s="185" t="s">
        <v>125</v>
      </c>
    </row>
    <row r="363" s="14" customFormat="1">
      <c r="A363" s="14"/>
      <c r="B363" s="191"/>
      <c r="C363" s="14"/>
      <c r="D363" s="184" t="s">
        <v>138</v>
      </c>
      <c r="E363" s="192" t="s">
        <v>3</v>
      </c>
      <c r="F363" s="193" t="s">
        <v>437</v>
      </c>
      <c r="G363" s="14"/>
      <c r="H363" s="194">
        <v>19.523</v>
      </c>
      <c r="I363" s="195"/>
      <c r="J363" s="14"/>
      <c r="K363" s="14"/>
      <c r="L363" s="191"/>
      <c r="M363" s="196"/>
      <c r="N363" s="197"/>
      <c r="O363" s="197"/>
      <c r="P363" s="197"/>
      <c r="Q363" s="197"/>
      <c r="R363" s="197"/>
      <c r="S363" s="197"/>
      <c r="T363" s="19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2" t="s">
        <v>138</v>
      </c>
      <c r="AU363" s="192" t="s">
        <v>81</v>
      </c>
      <c r="AV363" s="14" t="s">
        <v>81</v>
      </c>
      <c r="AW363" s="14" t="s">
        <v>33</v>
      </c>
      <c r="AX363" s="14" t="s">
        <v>71</v>
      </c>
      <c r="AY363" s="192" t="s">
        <v>125</v>
      </c>
    </row>
    <row r="364" s="14" customFormat="1">
      <c r="A364" s="14"/>
      <c r="B364" s="191"/>
      <c r="C364" s="14"/>
      <c r="D364" s="184" t="s">
        <v>138</v>
      </c>
      <c r="E364" s="192" t="s">
        <v>3</v>
      </c>
      <c r="F364" s="193" t="s">
        <v>467</v>
      </c>
      <c r="G364" s="14"/>
      <c r="H364" s="194">
        <v>3.3540000000000001</v>
      </c>
      <c r="I364" s="195"/>
      <c r="J364" s="14"/>
      <c r="K364" s="14"/>
      <c r="L364" s="191"/>
      <c r="M364" s="196"/>
      <c r="N364" s="197"/>
      <c r="O364" s="197"/>
      <c r="P364" s="197"/>
      <c r="Q364" s="197"/>
      <c r="R364" s="197"/>
      <c r="S364" s="197"/>
      <c r="T364" s="19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2" t="s">
        <v>138</v>
      </c>
      <c r="AU364" s="192" t="s">
        <v>81</v>
      </c>
      <c r="AV364" s="14" t="s">
        <v>81</v>
      </c>
      <c r="AW364" s="14" t="s">
        <v>33</v>
      </c>
      <c r="AX364" s="14" t="s">
        <v>71</v>
      </c>
      <c r="AY364" s="192" t="s">
        <v>125</v>
      </c>
    </row>
    <row r="365" s="13" customFormat="1">
      <c r="A365" s="13"/>
      <c r="B365" s="183"/>
      <c r="C365" s="13"/>
      <c r="D365" s="184" t="s">
        <v>138</v>
      </c>
      <c r="E365" s="185" t="s">
        <v>3</v>
      </c>
      <c r="F365" s="186" t="s">
        <v>439</v>
      </c>
      <c r="G365" s="13"/>
      <c r="H365" s="185" t="s">
        <v>3</v>
      </c>
      <c r="I365" s="187"/>
      <c r="J365" s="13"/>
      <c r="K365" s="13"/>
      <c r="L365" s="183"/>
      <c r="M365" s="188"/>
      <c r="N365" s="189"/>
      <c r="O365" s="189"/>
      <c r="P365" s="189"/>
      <c r="Q365" s="189"/>
      <c r="R365" s="189"/>
      <c r="S365" s="189"/>
      <c r="T365" s="19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5" t="s">
        <v>138</v>
      </c>
      <c r="AU365" s="185" t="s">
        <v>81</v>
      </c>
      <c r="AV365" s="13" t="s">
        <v>79</v>
      </c>
      <c r="AW365" s="13" t="s">
        <v>33</v>
      </c>
      <c r="AX365" s="13" t="s">
        <v>71</v>
      </c>
      <c r="AY365" s="185" t="s">
        <v>125</v>
      </c>
    </row>
    <row r="366" s="14" customFormat="1">
      <c r="A366" s="14"/>
      <c r="B366" s="191"/>
      <c r="C366" s="14"/>
      <c r="D366" s="184" t="s">
        <v>138</v>
      </c>
      <c r="E366" s="192" t="s">
        <v>3</v>
      </c>
      <c r="F366" s="193" t="s">
        <v>440</v>
      </c>
      <c r="G366" s="14"/>
      <c r="H366" s="194">
        <v>11.368</v>
      </c>
      <c r="I366" s="195"/>
      <c r="J366" s="14"/>
      <c r="K366" s="14"/>
      <c r="L366" s="191"/>
      <c r="M366" s="196"/>
      <c r="N366" s="197"/>
      <c r="O366" s="197"/>
      <c r="P366" s="197"/>
      <c r="Q366" s="197"/>
      <c r="R366" s="197"/>
      <c r="S366" s="197"/>
      <c r="T366" s="19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2" t="s">
        <v>138</v>
      </c>
      <c r="AU366" s="192" t="s">
        <v>81</v>
      </c>
      <c r="AV366" s="14" t="s">
        <v>81</v>
      </c>
      <c r="AW366" s="14" t="s">
        <v>33</v>
      </c>
      <c r="AX366" s="14" t="s">
        <v>71</v>
      </c>
      <c r="AY366" s="192" t="s">
        <v>125</v>
      </c>
    </row>
    <row r="367" s="13" customFormat="1">
      <c r="A367" s="13"/>
      <c r="B367" s="183"/>
      <c r="C367" s="13"/>
      <c r="D367" s="184" t="s">
        <v>138</v>
      </c>
      <c r="E367" s="185" t="s">
        <v>3</v>
      </c>
      <c r="F367" s="186" t="s">
        <v>243</v>
      </c>
      <c r="G367" s="13"/>
      <c r="H367" s="185" t="s">
        <v>3</v>
      </c>
      <c r="I367" s="187"/>
      <c r="J367" s="13"/>
      <c r="K367" s="13"/>
      <c r="L367" s="183"/>
      <c r="M367" s="188"/>
      <c r="N367" s="189"/>
      <c r="O367" s="189"/>
      <c r="P367" s="189"/>
      <c r="Q367" s="189"/>
      <c r="R367" s="189"/>
      <c r="S367" s="189"/>
      <c r="T367" s="19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5" t="s">
        <v>138</v>
      </c>
      <c r="AU367" s="185" t="s">
        <v>81</v>
      </c>
      <c r="AV367" s="13" t="s">
        <v>79</v>
      </c>
      <c r="AW367" s="13" t="s">
        <v>33</v>
      </c>
      <c r="AX367" s="13" t="s">
        <v>71</v>
      </c>
      <c r="AY367" s="185" t="s">
        <v>125</v>
      </c>
    </row>
    <row r="368" s="14" customFormat="1">
      <c r="A368" s="14"/>
      <c r="B368" s="191"/>
      <c r="C368" s="14"/>
      <c r="D368" s="184" t="s">
        <v>138</v>
      </c>
      <c r="E368" s="192" t="s">
        <v>3</v>
      </c>
      <c r="F368" s="193" t="s">
        <v>314</v>
      </c>
      <c r="G368" s="14"/>
      <c r="H368" s="194">
        <v>-16.125</v>
      </c>
      <c r="I368" s="195"/>
      <c r="J368" s="14"/>
      <c r="K368" s="14"/>
      <c r="L368" s="191"/>
      <c r="M368" s="196"/>
      <c r="N368" s="197"/>
      <c r="O368" s="197"/>
      <c r="P368" s="197"/>
      <c r="Q368" s="197"/>
      <c r="R368" s="197"/>
      <c r="S368" s="197"/>
      <c r="T368" s="19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2" t="s">
        <v>138</v>
      </c>
      <c r="AU368" s="192" t="s">
        <v>81</v>
      </c>
      <c r="AV368" s="14" t="s">
        <v>81</v>
      </c>
      <c r="AW368" s="14" t="s">
        <v>33</v>
      </c>
      <c r="AX368" s="14" t="s">
        <v>71</v>
      </c>
      <c r="AY368" s="192" t="s">
        <v>125</v>
      </c>
    </row>
    <row r="369" s="13" customFormat="1">
      <c r="A369" s="13"/>
      <c r="B369" s="183"/>
      <c r="C369" s="13"/>
      <c r="D369" s="184" t="s">
        <v>138</v>
      </c>
      <c r="E369" s="185" t="s">
        <v>3</v>
      </c>
      <c r="F369" s="186" t="s">
        <v>315</v>
      </c>
      <c r="G369" s="13"/>
      <c r="H369" s="185" t="s">
        <v>3</v>
      </c>
      <c r="I369" s="187"/>
      <c r="J369" s="13"/>
      <c r="K369" s="13"/>
      <c r="L369" s="183"/>
      <c r="M369" s="188"/>
      <c r="N369" s="189"/>
      <c r="O369" s="189"/>
      <c r="P369" s="189"/>
      <c r="Q369" s="189"/>
      <c r="R369" s="189"/>
      <c r="S369" s="189"/>
      <c r="T369" s="19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5" t="s">
        <v>138</v>
      </c>
      <c r="AU369" s="185" t="s">
        <v>81</v>
      </c>
      <c r="AV369" s="13" t="s">
        <v>79</v>
      </c>
      <c r="AW369" s="13" t="s">
        <v>33</v>
      </c>
      <c r="AX369" s="13" t="s">
        <v>71</v>
      </c>
      <c r="AY369" s="185" t="s">
        <v>125</v>
      </c>
    </row>
    <row r="370" s="14" customFormat="1">
      <c r="A370" s="14"/>
      <c r="B370" s="191"/>
      <c r="C370" s="14"/>
      <c r="D370" s="184" t="s">
        <v>138</v>
      </c>
      <c r="E370" s="192" t="s">
        <v>3</v>
      </c>
      <c r="F370" s="193" t="s">
        <v>316</v>
      </c>
      <c r="G370" s="14"/>
      <c r="H370" s="194">
        <v>36.268000000000001</v>
      </c>
      <c r="I370" s="195"/>
      <c r="J370" s="14"/>
      <c r="K370" s="14"/>
      <c r="L370" s="191"/>
      <c r="M370" s="196"/>
      <c r="N370" s="197"/>
      <c r="O370" s="197"/>
      <c r="P370" s="197"/>
      <c r="Q370" s="197"/>
      <c r="R370" s="197"/>
      <c r="S370" s="197"/>
      <c r="T370" s="19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2" t="s">
        <v>138</v>
      </c>
      <c r="AU370" s="192" t="s">
        <v>81</v>
      </c>
      <c r="AV370" s="14" t="s">
        <v>81</v>
      </c>
      <c r="AW370" s="14" t="s">
        <v>33</v>
      </c>
      <c r="AX370" s="14" t="s">
        <v>71</v>
      </c>
      <c r="AY370" s="192" t="s">
        <v>125</v>
      </c>
    </row>
    <row r="371" s="13" customFormat="1">
      <c r="A371" s="13"/>
      <c r="B371" s="183"/>
      <c r="C371" s="13"/>
      <c r="D371" s="184" t="s">
        <v>138</v>
      </c>
      <c r="E371" s="185" t="s">
        <v>3</v>
      </c>
      <c r="F371" s="186" t="s">
        <v>436</v>
      </c>
      <c r="G371" s="13"/>
      <c r="H371" s="185" t="s">
        <v>3</v>
      </c>
      <c r="I371" s="187"/>
      <c r="J371" s="13"/>
      <c r="K371" s="13"/>
      <c r="L371" s="183"/>
      <c r="M371" s="188"/>
      <c r="N371" s="189"/>
      <c r="O371" s="189"/>
      <c r="P371" s="189"/>
      <c r="Q371" s="189"/>
      <c r="R371" s="189"/>
      <c r="S371" s="189"/>
      <c r="T371" s="19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5" t="s">
        <v>138</v>
      </c>
      <c r="AU371" s="185" t="s">
        <v>81</v>
      </c>
      <c r="AV371" s="13" t="s">
        <v>79</v>
      </c>
      <c r="AW371" s="13" t="s">
        <v>33</v>
      </c>
      <c r="AX371" s="13" t="s">
        <v>71</v>
      </c>
      <c r="AY371" s="185" t="s">
        <v>125</v>
      </c>
    </row>
    <row r="372" s="14" customFormat="1">
      <c r="A372" s="14"/>
      <c r="B372" s="191"/>
      <c r="C372" s="14"/>
      <c r="D372" s="184" t="s">
        <v>138</v>
      </c>
      <c r="E372" s="192" t="s">
        <v>3</v>
      </c>
      <c r="F372" s="193" t="s">
        <v>442</v>
      </c>
      <c r="G372" s="14"/>
      <c r="H372" s="194">
        <v>1.976</v>
      </c>
      <c r="I372" s="195"/>
      <c r="J372" s="14"/>
      <c r="K372" s="14"/>
      <c r="L372" s="191"/>
      <c r="M372" s="196"/>
      <c r="N372" s="197"/>
      <c r="O372" s="197"/>
      <c r="P372" s="197"/>
      <c r="Q372" s="197"/>
      <c r="R372" s="197"/>
      <c r="S372" s="197"/>
      <c r="T372" s="19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192" t="s">
        <v>138</v>
      </c>
      <c r="AU372" s="192" t="s">
        <v>81</v>
      </c>
      <c r="AV372" s="14" t="s">
        <v>81</v>
      </c>
      <c r="AW372" s="14" t="s">
        <v>33</v>
      </c>
      <c r="AX372" s="14" t="s">
        <v>71</v>
      </c>
      <c r="AY372" s="192" t="s">
        <v>125</v>
      </c>
    </row>
    <row r="373" s="15" customFormat="1">
      <c r="A373" s="15"/>
      <c r="B373" s="199"/>
      <c r="C373" s="15"/>
      <c r="D373" s="184" t="s">
        <v>138</v>
      </c>
      <c r="E373" s="200" t="s">
        <v>3</v>
      </c>
      <c r="F373" s="201" t="s">
        <v>141</v>
      </c>
      <c r="G373" s="15"/>
      <c r="H373" s="202">
        <v>161.53399999999999</v>
      </c>
      <c r="I373" s="203"/>
      <c r="J373" s="15"/>
      <c r="K373" s="15"/>
      <c r="L373" s="199"/>
      <c r="M373" s="204"/>
      <c r="N373" s="205"/>
      <c r="O373" s="205"/>
      <c r="P373" s="205"/>
      <c r="Q373" s="205"/>
      <c r="R373" s="205"/>
      <c r="S373" s="205"/>
      <c r="T373" s="206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00" t="s">
        <v>138</v>
      </c>
      <c r="AU373" s="200" t="s">
        <v>81</v>
      </c>
      <c r="AV373" s="15" t="s">
        <v>134</v>
      </c>
      <c r="AW373" s="15" t="s">
        <v>33</v>
      </c>
      <c r="AX373" s="15" t="s">
        <v>79</v>
      </c>
      <c r="AY373" s="200" t="s">
        <v>125</v>
      </c>
    </row>
    <row r="374" s="2" customFormat="1" ht="37.8" customHeight="1">
      <c r="A374" s="38"/>
      <c r="B374" s="164"/>
      <c r="C374" s="165" t="s">
        <v>468</v>
      </c>
      <c r="D374" s="165" t="s">
        <v>129</v>
      </c>
      <c r="E374" s="166" t="s">
        <v>469</v>
      </c>
      <c r="F374" s="167" t="s">
        <v>470</v>
      </c>
      <c r="G374" s="168" t="s">
        <v>176</v>
      </c>
      <c r="H374" s="169">
        <v>161.53399999999999</v>
      </c>
      <c r="I374" s="170"/>
      <c r="J374" s="171">
        <f>ROUND(I374*H374,2)</f>
        <v>0</v>
      </c>
      <c r="K374" s="167" t="s">
        <v>133</v>
      </c>
      <c r="L374" s="39"/>
      <c r="M374" s="172" t="s">
        <v>3</v>
      </c>
      <c r="N374" s="173" t="s">
        <v>42</v>
      </c>
      <c r="O374" s="72"/>
      <c r="P374" s="174">
        <f>O374*H374</f>
        <v>0</v>
      </c>
      <c r="Q374" s="174">
        <v>0</v>
      </c>
      <c r="R374" s="174">
        <f>Q374*H374</f>
        <v>0</v>
      </c>
      <c r="S374" s="174">
        <v>0.0054999999999999997</v>
      </c>
      <c r="T374" s="175">
        <f>S374*H374</f>
        <v>0.88843699999999992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76" t="s">
        <v>288</v>
      </c>
      <c r="AT374" s="176" t="s">
        <v>129</v>
      </c>
      <c r="AU374" s="176" t="s">
        <v>81</v>
      </c>
      <c r="AY374" s="19" t="s">
        <v>125</v>
      </c>
      <c r="BE374" s="177">
        <f>IF(N374="základní",J374,0)</f>
        <v>0</v>
      </c>
      <c r="BF374" s="177">
        <f>IF(N374="snížená",J374,0)</f>
        <v>0</v>
      </c>
      <c r="BG374" s="177">
        <f>IF(N374="zákl. přenesená",J374,0)</f>
        <v>0</v>
      </c>
      <c r="BH374" s="177">
        <f>IF(N374="sníž. přenesená",J374,0)</f>
        <v>0</v>
      </c>
      <c r="BI374" s="177">
        <f>IF(N374="nulová",J374,0)</f>
        <v>0</v>
      </c>
      <c r="BJ374" s="19" t="s">
        <v>79</v>
      </c>
      <c r="BK374" s="177">
        <f>ROUND(I374*H374,2)</f>
        <v>0</v>
      </c>
      <c r="BL374" s="19" t="s">
        <v>288</v>
      </c>
      <c r="BM374" s="176" t="s">
        <v>471</v>
      </c>
    </row>
    <row r="375" s="2" customFormat="1">
      <c r="A375" s="38"/>
      <c r="B375" s="39"/>
      <c r="C375" s="38"/>
      <c r="D375" s="178" t="s">
        <v>136</v>
      </c>
      <c r="E375" s="38"/>
      <c r="F375" s="179" t="s">
        <v>472</v>
      </c>
      <c r="G375" s="38"/>
      <c r="H375" s="38"/>
      <c r="I375" s="180"/>
      <c r="J375" s="38"/>
      <c r="K375" s="38"/>
      <c r="L375" s="39"/>
      <c r="M375" s="181"/>
      <c r="N375" s="182"/>
      <c r="O375" s="72"/>
      <c r="P375" s="72"/>
      <c r="Q375" s="72"/>
      <c r="R375" s="72"/>
      <c r="S375" s="72"/>
      <c r="T375" s="73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9" t="s">
        <v>136</v>
      </c>
      <c r="AU375" s="19" t="s">
        <v>81</v>
      </c>
    </row>
    <row r="376" s="2" customFormat="1" ht="24.15" customHeight="1">
      <c r="A376" s="38"/>
      <c r="B376" s="164"/>
      <c r="C376" s="165" t="s">
        <v>473</v>
      </c>
      <c r="D376" s="165" t="s">
        <v>129</v>
      </c>
      <c r="E376" s="166" t="s">
        <v>474</v>
      </c>
      <c r="F376" s="167" t="s">
        <v>475</v>
      </c>
      <c r="G376" s="168" t="s">
        <v>176</v>
      </c>
      <c r="H376" s="169">
        <v>133.57599999999999</v>
      </c>
      <c r="I376" s="170"/>
      <c r="J376" s="171">
        <f>ROUND(I376*H376,2)</f>
        <v>0</v>
      </c>
      <c r="K376" s="167" t="s">
        <v>133</v>
      </c>
      <c r="L376" s="39"/>
      <c r="M376" s="172" t="s">
        <v>3</v>
      </c>
      <c r="N376" s="173" t="s">
        <v>42</v>
      </c>
      <c r="O376" s="72"/>
      <c r="P376" s="174">
        <f>O376*H376</f>
        <v>0</v>
      </c>
      <c r="Q376" s="174">
        <v>0.00088000000000000003</v>
      </c>
      <c r="R376" s="174">
        <f>Q376*H376</f>
        <v>0.11754687999999999</v>
      </c>
      <c r="S376" s="174">
        <v>0</v>
      </c>
      <c r="T376" s="175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76" t="s">
        <v>288</v>
      </c>
      <c r="AT376" s="176" t="s">
        <v>129</v>
      </c>
      <c r="AU376" s="176" t="s">
        <v>81</v>
      </c>
      <c r="AY376" s="19" t="s">
        <v>125</v>
      </c>
      <c r="BE376" s="177">
        <f>IF(N376="základní",J376,0)</f>
        <v>0</v>
      </c>
      <c r="BF376" s="177">
        <f>IF(N376="snížená",J376,0)</f>
        <v>0</v>
      </c>
      <c r="BG376" s="177">
        <f>IF(N376="zákl. přenesená",J376,0)</f>
        <v>0</v>
      </c>
      <c r="BH376" s="177">
        <f>IF(N376="sníž. přenesená",J376,0)</f>
        <v>0</v>
      </c>
      <c r="BI376" s="177">
        <f>IF(N376="nulová",J376,0)</f>
        <v>0</v>
      </c>
      <c r="BJ376" s="19" t="s">
        <v>79</v>
      </c>
      <c r="BK376" s="177">
        <f>ROUND(I376*H376,2)</f>
        <v>0</v>
      </c>
      <c r="BL376" s="19" t="s">
        <v>288</v>
      </c>
      <c r="BM376" s="176" t="s">
        <v>476</v>
      </c>
    </row>
    <row r="377" s="2" customFormat="1">
      <c r="A377" s="38"/>
      <c r="B377" s="39"/>
      <c r="C377" s="38"/>
      <c r="D377" s="178" t="s">
        <v>136</v>
      </c>
      <c r="E377" s="38"/>
      <c r="F377" s="179" t="s">
        <v>477</v>
      </c>
      <c r="G377" s="38"/>
      <c r="H377" s="38"/>
      <c r="I377" s="180"/>
      <c r="J377" s="38"/>
      <c r="K377" s="38"/>
      <c r="L377" s="39"/>
      <c r="M377" s="181"/>
      <c r="N377" s="182"/>
      <c r="O377" s="72"/>
      <c r="P377" s="72"/>
      <c r="Q377" s="72"/>
      <c r="R377" s="72"/>
      <c r="S377" s="72"/>
      <c r="T377" s="73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9" t="s">
        <v>136</v>
      </c>
      <c r="AU377" s="19" t="s">
        <v>81</v>
      </c>
    </row>
    <row r="378" s="13" customFormat="1">
      <c r="A378" s="13"/>
      <c r="B378" s="183"/>
      <c r="C378" s="13"/>
      <c r="D378" s="184" t="s">
        <v>138</v>
      </c>
      <c r="E378" s="185" t="s">
        <v>3</v>
      </c>
      <c r="F378" s="186" t="s">
        <v>300</v>
      </c>
      <c r="G378" s="13"/>
      <c r="H378" s="185" t="s">
        <v>3</v>
      </c>
      <c r="I378" s="187"/>
      <c r="J378" s="13"/>
      <c r="K378" s="13"/>
      <c r="L378" s="183"/>
      <c r="M378" s="188"/>
      <c r="N378" s="189"/>
      <c r="O378" s="189"/>
      <c r="P378" s="189"/>
      <c r="Q378" s="189"/>
      <c r="R378" s="189"/>
      <c r="S378" s="189"/>
      <c r="T378" s="19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5" t="s">
        <v>138</v>
      </c>
      <c r="AU378" s="185" t="s">
        <v>81</v>
      </c>
      <c r="AV378" s="13" t="s">
        <v>79</v>
      </c>
      <c r="AW378" s="13" t="s">
        <v>33</v>
      </c>
      <c r="AX378" s="13" t="s">
        <v>71</v>
      </c>
      <c r="AY378" s="185" t="s">
        <v>125</v>
      </c>
    </row>
    <row r="379" s="14" customFormat="1">
      <c r="A379" s="14"/>
      <c r="B379" s="191"/>
      <c r="C379" s="14"/>
      <c r="D379" s="184" t="s">
        <v>138</v>
      </c>
      <c r="E379" s="192" t="s">
        <v>3</v>
      </c>
      <c r="F379" s="193" t="s">
        <v>313</v>
      </c>
      <c r="G379" s="14"/>
      <c r="H379" s="194">
        <v>105.17</v>
      </c>
      <c r="I379" s="195"/>
      <c r="J379" s="14"/>
      <c r="K379" s="14"/>
      <c r="L379" s="191"/>
      <c r="M379" s="196"/>
      <c r="N379" s="197"/>
      <c r="O379" s="197"/>
      <c r="P379" s="197"/>
      <c r="Q379" s="197"/>
      <c r="R379" s="197"/>
      <c r="S379" s="197"/>
      <c r="T379" s="19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192" t="s">
        <v>138</v>
      </c>
      <c r="AU379" s="192" t="s">
        <v>81</v>
      </c>
      <c r="AV379" s="14" t="s">
        <v>81</v>
      </c>
      <c r="AW379" s="14" t="s">
        <v>33</v>
      </c>
      <c r="AX379" s="14" t="s">
        <v>71</v>
      </c>
      <c r="AY379" s="192" t="s">
        <v>125</v>
      </c>
    </row>
    <row r="380" s="13" customFormat="1">
      <c r="A380" s="13"/>
      <c r="B380" s="183"/>
      <c r="C380" s="13"/>
      <c r="D380" s="184" t="s">
        <v>138</v>
      </c>
      <c r="E380" s="185" t="s">
        <v>3</v>
      </c>
      <c r="F380" s="186" t="s">
        <v>436</v>
      </c>
      <c r="G380" s="13"/>
      <c r="H380" s="185" t="s">
        <v>3</v>
      </c>
      <c r="I380" s="187"/>
      <c r="J380" s="13"/>
      <c r="K380" s="13"/>
      <c r="L380" s="183"/>
      <c r="M380" s="188"/>
      <c r="N380" s="189"/>
      <c r="O380" s="189"/>
      <c r="P380" s="189"/>
      <c r="Q380" s="189"/>
      <c r="R380" s="189"/>
      <c r="S380" s="189"/>
      <c r="T380" s="19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5" t="s">
        <v>138</v>
      </c>
      <c r="AU380" s="185" t="s">
        <v>81</v>
      </c>
      <c r="AV380" s="13" t="s">
        <v>79</v>
      </c>
      <c r="AW380" s="13" t="s">
        <v>33</v>
      </c>
      <c r="AX380" s="13" t="s">
        <v>71</v>
      </c>
      <c r="AY380" s="185" t="s">
        <v>125</v>
      </c>
    </row>
    <row r="381" s="14" customFormat="1">
      <c r="A381" s="14"/>
      <c r="B381" s="191"/>
      <c r="C381" s="14"/>
      <c r="D381" s="184" t="s">
        <v>138</v>
      </c>
      <c r="E381" s="192" t="s">
        <v>3</v>
      </c>
      <c r="F381" s="193" t="s">
        <v>437</v>
      </c>
      <c r="G381" s="14"/>
      <c r="H381" s="194">
        <v>19.523</v>
      </c>
      <c r="I381" s="195"/>
      <c r="J381" s="14"/>
      <c r="K381" s="14"/>
      <c r="L381" s="191"/>
      <c r="M381" s="196"/>
      <c r="N381" s="197"/>
      <c r="O381" s="197"/>
      <c r="P381" s="197"/>
      <c r="Q381" s="197"/>
      <c r="R381" s="197"/>
      <c r="S381" s="197"/>
      <c r="T381" s="19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192" t="s">
        <v>138</v>
      </c>
      <c r="AU381" s="192" t="s">
        <v>81</v>
      </c>
      <c r="AV381" s="14" t="s">
        <v>81</v>
      </c>
      <c r="AW381" s="14" t="s">
        <v>33</v>
      </c>
      <c r="AX381" s="14" t="s">
        <v>71</v>
      </c>
      <c r="AY381" s="192" t="s">
        <v>125</v>
      </c>
    </row>
    <row r="382" s="14" customFormat="1">
      <c r="A382" s="14"/>
      <c r="B382" s="191"/>
      <c r="C382" s="14"/>
      <c r="D382" s="184" t="s">
        <v>138</v>
      </c>
      <c r="E382" s="192" t="s">
        <v>3</v>
      </c>
      <c r="F382" s="193" t="s">
        <v>438</v>
      </c>
      <c r="G382" s="14"/>
      <c r="H382" s="194">
        <v>13.640000000000001</v>
      </c>
      <c r="I382" s="195"/>
      <c r="J382" s="14"/>
      <c r="K382" s="14"/>
      <c r="L382" s="191"/>
      <c r="M382" s="196"/>
      <c r="N382" s="197"/>
      <c r="O382" s="197"/>
      <c r="P382" s="197"/>
      <c r="Q382" s="197"/>
      <c r="R382" s="197"/>
      <c r="S382" s="197"/>
      <c r="T382" s="19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192" t="s">
        <v>138</v>
      </c>
      <c r="AU382" s="192" t="s">
        <v>81</v>
      </c>
      <c r="AV382" s="14" t="s">
        <v>81</v>
      </c>
      <c r="AW382" s="14" t="s">
        <v>33</v>
      </c>
      <c r="AX382" s="14" t="s">
        <v>71</v>
      </c>
      <c r="AY382" s="192" t="s">
        <v>125</v>
      </c>
    </row>
    <row r="383" s="13" customFormat="1">
      <c r="A383" s="13"/>
      <c r="B383" s="183"/>
      <c r="C383" s="13"/>
      <c r="D383" s="184" t="s">
        <v>138</v>
      </c>
      <c r="E383" s="185" t="s">
        <v>3</v>
      </c>
      <c r="F383" s="186" t="s">
        <v>439</v>
      </c>
      <c r="G383" s="13"/>
      <c r="H383" s="185" t="s">
        <v>3</v>
      </c>
      <c r="I383" s="187"/>
      <c r="J383" s="13"/>
      <c r="K383" s="13"/>
      <c r="L383" s="183"/>
      <c r="M383" s="188"/>
      <c r="N383" s="189"/>
      <c r="O383" s="189"/>
      <c r="P383" s="189"/>
      <c r="Q383" s="189"/>
      <c r="R383" s="189"/>
      <c r="S383" s="189"/>
      <c r="T383" s="19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5" t="s">
        <v>138</v>
      </c>
      <c r="AU383" s="185" t="s">
        <v>81</v>
      </c>
      <c r="AV383" s="13" t="s">
        <v>79</v>
      </c>
      <c r="AW383" s="13" t="s">
        <v>33</v>
      </c>
      <c r="AX383" s="13" t="s">
        <v>71</v>
      </c>
      <c r="AY383" s="185" t="s">
        <v>125</v>
      </c>
    </row>
    <row r="384" s="14" customFormat="1">
      <c r="A384" s="14"/>
      <c r="B384" s="191"/>
      <c r="C384" s="14"/>
      <c r="D384" s="184" t="s">
        <v>138</v>
      </c>
      <c r="E384" s="192" t="s">
        <v>3</v>
      </c>
      <c r="F384" s="193" t="s">
        <v>440</v>
      </c>
      <c r="G384" s="14"/>
      <c r="H384" s="194">
        <v>11.368</v>
      </c>
      <c r="I384" s="195"/>
      <c r="J384" s="14"/>
      <c r="K384" s="14"/>
      <c r="L384" s="191"/>
      <c r="M384" s="196"/>
      <c r="N384" s="197"/>
      <c r="O384" s="197"/>
      <c r="P384" s="197"/>
      <c r="Q384" s="197"/>
      <c r="R384" s="197"/>
      <c r="S384" s="197"/>
      <c r="T384" s="19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192" t="s">
        <v>138</v>
      </c>
      <c r="AU384" s="192" t="s">
        <v>81</v>
      </c>
      <c r="AV384" s="14" t="s">
        <v>81</v>
      </c>
      <c r="AW384" s="14" t="s">
        <v>33</v>
      </c>
      <c r="AX384" s="14" t="s">
        <v>71</v>
      </c>
      <c r="AY384" s="192" t="s">
        <v>125</v>
      </c>
    </row>
    <row r="385" s="13" customFormat="1">
      <c r="A385" s="13"/>
      <c r="B385" s="183"/>
      <c r="C385" s="13"/>
      <c r="D385" s="184" t="s">
        <v>138</v>
      </c>
      <c r="E385" s="185" t="s">
        <v>3</v>
      </c>
      <c r="F385" s="186" t="s">
        <v>243</v>
      </c>
      <c r="G385" s="13"/>
      <c r="H385" s="185" t="s">
        <v>3</v>
      </c>
      <c r="I385" s="187"/>
      <c r="J385" s="13"/>
      <c r="K385" s="13"/>
      <c r="L385" s="183"/>
      <c r="M385" s="188"/>
      <c r="N385" s="189"/>
      <c r="O385" s="189"/>
      <c r="P385" s="189"/>
      <c r="Q385" s="189"/>
      <c r="R385" s="189"/>
      <c r="S385" s="189"/>
      <c r="T385" s="19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5" t="s">
        <v>138</v>
      </c>
      <c r="AU385" s="185" t="s">
        <v>81</v>
      </c>
      <c r="AV385" s="13" t="s">
        <v>79</v>
      </c>
      <c r="AW385" s="13" t="s">
        <v>33</v>
      </c>
      <c r="AX385" s="13" t="s">
        <v>71</v>
      </c>
      <c r="AY385" s="185" t="s">
        <v>125</v>
      </c>
    </row>
    <row r="386" s="14" customFormat="1">
      <c r="A386" s="14"/>
      <c r="B386" s="191"/>
      <c r="C386" s="14"/>
      <c r="D386" s="184" t="s">
        <v>138</v>
      </c>
      <c r="E386" s="192" t="s">
        <v>3</v>
      </c>
      <c r="F386" s="193" t="s">
        <v>314</v>
      </c>
      <c r="G386" s="14"/>
      <c r="H386" s="194">
        <v>-16.125</v>
      </c>
      <c r="I386" s="195"/>
      <c r="J386" s="14"/>
      <c r="K386" s="14"/>
      <c r="L386" s="191"/>
      <c r="M386" s="196"/>
      <c r="N386" s="197"/>
      <c r="O386" s="197"/>
      <c r="P386" s="197"/>
      <c r="Q386" s="197"/>
      <c r="R386" s="197"/>
      <c r="S386" s="197"/>
      <c r="T386" s="19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2" t="s">
        <v>138</v>
      </c>
      <c r="AU386" s="192" t="s">
        <v>81</v>
      </c>
      <c r="AV386" s="14" t="s">
        <v>81</v>
      </c>
      <c r="AW386" s="14" t="s">
        <v>33</v>
      </c>
      <c r="AX386" s="14" t="s">
        <v>71</v>
      </c>
      <c r="AY386" s="192" t="s">
        <v>125</v>
      </c>
    </row>
    <row r="387" s="15" customFormat="1">
      <c r="A387" s="15"/>
      <c r="B387" s="199"/>
      <c r="C387" s="15"/>
      <c r="D387" s="184" t="s">
        <v>138</v>
      </c>
      <c r="E387" s="200" t="s">
        <v>3</v>
      </c>
      <c r="F387" s="201" t="s">
        <v>141</v>
      </c>
      <c r="G387" s="15"/>
      <c r="H387" s="202">
        <v>133.57599999999999</v>
      </c>
      <c r="I387" s="203"/>
      <c r="J387" s="15"/>
      <c r="K387" s="15"/>
      <c r="L387" s="199"/>
      <c r="M387" s="204"/>
      <c r="N387" s="205"/>
      <c r="O387" s="205"/>
      <c r="P387" s="205"/>
      <c r="Q387" s="205"/>
      <c r="R387" s="205"/>
      <c r="S387" s="205"/>
      <c r="T387" s="20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00" t="s">
        <v>138</v>
      </c>
      <c r="AU387" s="200" t="s">
        <v>81</v>
      </c>
      <c r="AV387" s="15" t="s">
        <v>134</v>
      </c>
      <c r="AW387" s="15" t="s">
        <v>33</v>
      </c>
      <c r="AX387" s="15" t="s">
        <v>79</v>
      </c>
      <c r="AY387" s="200" t="s">
        <v>125</v>
      </c>
    </row>
    <row r="388" s="2" customFormat="1" ht="24.15" customHeight="1">
      <c r="A388" s="38"/>
      <c r="B388" s="164"/>
      <c r="C388" s="207" t="s">
        <v>478</v>
      </c>
      <c r="D388" s="207" t="s">
        <v>153</v>
      </c>
      <c r="E388" s="208" t="s">
        <v>479</v>
      </c>
      <c r="F388" s="209" t="s">
        <v>480</v>
      </c>
      <c r="G388" s="210" t="s">
        <v>176</v>
      </c>
      <c r="H388" s="211">
        <v>153.612</v>
      </c>
      <c r="I388" s="212"/>
      <c r="J388" s="213">
        <f>ROUND(I388*H388,2)</f>
        <v>0</v>
      </c>
      <c r="K388" s="209" t="s">
        <v>3</v>
      </c>
      <c r="L388" s="214"/>
      <c r="M388" s="215" t="s">
        <v>3</v>
      </c>
      <c r="N388" s="216" t="s">
        <v>42</v>
      </c>
      <c r="O388" s="72"/>
      <c r="P388" s="174">
        <f>O388*H388</f>
        <v>0</v>
      </c>
      <c r="Q388" s="174">
        <v>0.0047000000000000002</v>
      </c>
      <c r="R388" s="174">
        <f>Q388*H388</f>
        <v>0.72197639999999996</v>
      </c>
      <c r="S388" s="174">
        <v>0</v>
      </c>
      <c r="T388" s="175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176" t="s">
        <v>446</v>
      </c>
      <c r="AT388" s="176" t="s">
        <v>153</v>
      </c>
      <c r="AU388" s="176" t="s">
        <v>81</v>
      </c>
      <c r="AY388" s="19" t="s">
        <v>125</v>
      </c>
      <c r="BE388" s="177">
        <f>IF(N388="základní",J388,0)</f>
        <v>0</v>
      </c>
      <c r="BF388" s="177">
        <f>IF(N388="snížená",J388,0)</f>
        <v>0</v>
      </c>
      <c r="BG388" s="177">
        <f>IF(N388="zákl. přenesená",J388,0)</f>
        <v>0</v>
      </c>
      <c r="BH388" s="177">
        <f>IF(N388="sníž. přenesená",J388,0)</f>
        <v>0</v>
      </c>
      <c r="BI388" s="177">
        <f>IF(N388="nulová",J388,0)</f>
        <v>0</v>
      </c>
      <c r="BJ388" s="19" t="s">
        <v>79</v>
      </c>
      <c r="BK388" s="177">
        <f>ROUND(I388*H388,2)</f>
        <v>0</v>
      </c>
      <c r="BL388" s="19" t="s">
        <v>288</v>
      </c>
      <c r="BM388" s="176" t="s">
        <v>481</v>
      </c>
    </row>
    <row r="389" s="14" customFormat="1">
      <c r="A389" s="14"/>
      <c r="B389" s="191"/>
      <c r="C389" s="14"/>
      <c r="D389" s="184" t="s">
        <v>138</v>
      </c>
      <c r="E389" s="14"/>
      <c r="F389" s="193" t="s">
        <v>482</v>
      </c>
      <c r="G389" s="14"/>
      <c r="H389" s="194">
        <v>153.612</v>
      </c>
      <c r="I389" s="195"/>
      <c r="J389" s="14"/>
      <c r="K389" s="14"/>
      <c r="L389" s="191"/>
      <c r="M389" s="196"/>
      <c r="N389" s="197"/>
      <c r="O389" s="197"/>
      <c r="P389" s="197"/>
      <c r="Q389" s="197"/>
      <c r="R389" s="197"/>
      <c r="S389" s="197"/>
      <c r="T389" s="19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2" t="s">
        <v>138</v>
      </c>
      <c r="AU389" s="192" t="s">
        <v>81</v>
      </c>
      <c r="AV389" s="14" t="s">
        <v>81</v>
      </c>
      <c r="AW389" s="14" t="s">
        <v>4</v>
      </c>
      <c r="AX389" s="14" t="s">
        <v>79</v>
      </c>
      <c r="AY389" s="192" t="s">
        <v>125</v>
      </c>
    </row>
    <row r="390" s="2" customFormat="1" ht="24.15" customHeight="1">
      <c r="A390" s="38"/>
      <c r="B390" s="164"/>
      <c r="C390" s="165" t="s">
        <v>483</v>
      </c>
      <c r="D390" s="165" t="s">
        <v>129</v>
      </c>
      <c r="E390" s="166" t="s">
        <v>474</v>
      </c>
      <c r="F390" s="167" t="s">
        <v>475</v>
      </c>
      <c r="G390" s="168" t="s">
        <v>176</v>
      </c>
      <c r="H390" s="169">
        <v>38.902000000000001</v>
      </c>
      <c r="I390" s="170"/>
      <c r="J390" s="171">
        <f>ROUND(I390*H390,2)</f>
        <v>0</v>
      </c>
      <c r="K390" s="167" t="s">
        <v>133</v>
      </c>
      <c r="L390" s="39"/>
      <c r="M390" s="172" t="s">
        <v>3</v>
      </c>
      <c r="N390" s="173" t="s">
        <v>42</v>
      </c>
      <c r="O390" s="72"/>
      <c r="P390" s="174">
        <f>O390*H390</f>
        <v>0</v>
      </c>
      <c r="Q390" s="174">
        <v>0.00088000000000000003</v>
      </c>
      <c r="R390" s="174">
        <f>Q390*H390</f>
        <v>0.034233760000000002</v>
      </c>
      <c r="S390" s="174">
        <v>0</v>
      </c>
      <c r="T390" s="175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76" t="s">
        <v>288</v>
      </c>
      <c r="AT390" s="176" t="s">
        <v>129</v>
      </c>
      <c r="AU390" s="176" t="s">
        <v>81</v>
      </c>
      <c r="AY390" s="19" t="s">
        <v>125</v>
      </c>
      <c r="BE390" s="177">
        <f>IF(N390="základní",J390,0)</f>
        <v>0</v>
      </c>
      <c r="BF390" s="177">
        <f>IF(N390="snížená",J390,0)</f>
        <v>0</v>
      </c>
      <c r="BG390" s="177">
        <f>IF(N390="zákl. přenesená",J390,0)</f>
        <v>0</v>
      </c>
      <c r="BH390" s="177">
        <f>IF(N390="sníž. přenesená",J390,0)</f>
        <v>0</v>
      </c>
      <c r="BI390" s="177">
        <f>IF(N390="nulová",J390,0)</f>
        <v>0</v>
      </c>
      <c r="BJ390" s="19" t="s">
        <v>79</v>
      </c>
      <c r="BK390" s="177">
        <f>ROUND(I390*H390,2)</f>
        <v>0</v>
      </c>
      <c r="BL390" s="19" t="s">
        <v>288</v>
      </c>
      <c r="BM390" s="176" t="s">
        <v>484</v>
      </c>
    </row>
    <row r="391" s="2" customFormat="1">
      <c r="A391" s="38"/>
      <c r="B391" s="39"/>
      <c r="C391" s="38"/>
      <c r="D391" s="178" t="s">
        <v>136</v>
      </c>
      <c r="E391" s="38"/>
      <c r="F391" s="179" t="s">
        <v>477</v>
      </c>
      <c r="G391" s="38"/>
      <c r="H391" s="38"/>
      <c r="I391" s="180"/>
      <c r="J391" s="38"/>
      <c r="K391" s="38"/>
      <c r="L391" s="39"/>
      <c r="M391" s="181"/>
      <c r="N391" s="182"/>
      <c r="O391" s="72"/>
      <c r="P391" s="72"/>
      <c r="Q391" s="72"/>
      <c r="R391" s="72"/>
      <c r="S391" s="72"/>
      <c r="T391" s="73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9" t="s">
        <v>136</v>
      </c>
      <c r="AU391" s="19" t="s">
        <v>81</v>
      </c>
    </row>
    <row r="392" s="13" customFormat="1">
      <c r="A392" s="13"/>
      <c r="B392" s="183"/>
      <c r="C392" s="13"/>
      <c r="D392" s="184" t="s">
        <v>138</v>
      </c>
      <c r="E392" s="185" t="s">
        <v>3</v>
      </c>
      <c r="F392" s="186" t="s">
        <v>315</v>
      </c>
      <c r="G392" s="13"/>
      <c r="H392" s="185" t="s">
        <v>3</v>
      </c>
      <c r="I392" s="187"/>
      <c r="J392" s="13"/>
      <c r="K392" s="13"/>
      <c r="L392" s="183"/>
      <c r="M392" s="188"/>
      <c r="N392" s="189"/>
      <c r="O392" s="189"/>
      <c r="P392" s="189"/>
      <c r="Q392" s="189"/>
      <c r="R392" s="189"/>
      <c r="S392" s="189"/>
      <c r="T392" s="19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5" t="s">
        <v>138</v>
      </c>
      <c r="AU392" s="185" t="s">
        <v>81</v>
      </c>
      <c r="AV392" s="13" t="s">
        <v>79</v>
      </c>
      <c r="AW392" s="13" t="s">
        <v>33</v>
      </c>
      <c r="AX392" s="13" t="s">
        <v>71</v>
      </c>
      <c r="AY392" s="185" t="s">
        <v>125</v>
      </c>
    </row>
    <row r="393" s="14" customFormat="1">
      <c r="A393" s="14"/>
      <c r="B393" s="191"/>
      <c r="C393" s="14"/>
      <c r="D393" s="184" t="s">
        <v>138</v>
      </c>
      <c r="E393" s="192" t="s">
        <v>3</v>
      </c>
      <c r="F393" s="193" t="s">
        <v>316</v>
      </c>
      <c r="G393" s="14"/>
      <c r="H393" s="194">
        <v>36.268000000000001</v>
      </c>
      <c r="I393" s="195"/>
      <c r="J393" s="14"/>
      <c r="K393" s="14"/>
      <c r="L393" s="191"/>
      <c r="M393" s="196"/>
      <c r="N393" s="197"/>
      <c r="O393" s="197"/>
      <c r="P393" s="197"/>
      <c r="Q393" s="197"/>
      <c r="R393" s="197"/>
      <c r="S393" s="197"/>
      <c r="T393" s="19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192" t="s">
        <v>138</v>
      </c>
      <c r="AU393" s="192" t="s">
        <v>81</v>
      </c>
      <c r="AV393" s="14" t="s">
        <v>81</v>
      </c>
      <c r="AW393" s="14" t="s">
        <v>33</v>
      </c>
      <c r="AX393" s="14" t="s">
        <v>71</v>
      </c>
      <c r="AY393" s="192" t="s">
        <v>125</v>
      </c>
    </row>
    <row r="394" s="13" customFormat="1">
      <c r="A394" s="13"/>
      <c r="B394" s="183"/>
      <c r="C394" s="13"/>
      <c r="D394" s="184" t="s">
        <v>138</v>
      </c>
      <c r="E394" s="185" t="s">
        <v>3</v>
      </c>
      <c r="F394" s="186" t="s">
        <v>441</v>
      </c>
      <c r="G394" s="13"/>
      <c r="H394" s="185" t="s">
        <v>3</v>
      </c>
      <c r="I394" s="187"/>
      <c r="J394" s="13"/>
      <c r="K394" s="13"/>
      <c r="L394" s="183"/>
      <c r="M394" s="188"/>
      <c r="N394" s="189"/>
      <c r="O394" s="189"/>
      <c r="P394" s="189"/>
      <c r="Q394" s="189"/>
      <c r="R394" s="189"/>
      <c r="S394" s="189"/>
      <c r="T394" s="19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5" t="s">
        <v>138</v>
      </c>
      <c r="AU394" s="185" t="s">
        <v>81</v>
      </c>
      <c r="AV394" s="13" t="s">
        <v>79</v>
      </c>
      <c r="AW394" s="13" t="s">
        <v>33</v>
      </c>
      <c r="AX394" s="13" t="s">
        <v>71</v>
      </c>
      <c r="AY394" s="185" t="s">
        <v>125</v>
      </c>
    </row>
    <row r="395" s="14" customFormat="1">
      <c r="A395" s="14"/>
      <c r="B395" s="191"/>
      <c r="C395" s="14"/>
      <c r="D395" s="184" t="s">
        <v>138</v>
      </c>
      <c r="E395" s="192" t="s">
        <v>3</v>
      </c>
      <c r="F395" s="193" t="s">
        <v>485</v>
      </c>
      <c r="G395" s="14"/>
      <c r="H395" s="194">
        <v>2.6339999999999999</v>
      </c>
      <c r="I395" s="195"/>
      <c r="J395" s="14"/>
      <c r="K395" s="14"/>
      <c r="L395" s="191"/>
      <c r="M395" s="196"/>
      <c r="N395" s="197"/>
      <c r="O395" s="197"/>
      <c r="P395" s="197"/>
      <c r="Q395" s="197"/>
      <c r="R395" s="197"/>
      <c r="S395" s="197"/>
      <c r="T395" s="19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2" t="s">
        <v>138</v>
      </c>
      <c r="AU395" s="192" t="s">
        <v>81</v>
      </c>
      <c r="AV395" s="14" t="s">
        <v>81</v>
      </c>
      <c r="AW395" s="14" t="s">
        <v>33</v>
      </c>
      <c r="AX395" s="14" t="s">
        <v>71</v>
      </c>
      <c r="AY395" s="192" t="s">
        <v>125</v>
      </c>
    </row>
    <row r="396" s="15" customFormat="1">
      <c r="A396" s="15"/>
      <c r="B396" s="199"/>
      <c r="C396" s="15"/>
      <c r="D396" s="184" t="s">
        <v>138</v>
      </c>
      <c r="E396" s="200" t="s">
        <v>3</v>
      </c>
      <c r="F396" s="201" t="s">
        <v>141</v>
      </c>
      <c r="G396" s="15"/>
      <c r="H396" s="202">
        <v>38.902000000000001</v>
      </c>
      <c r="I396" s="203"/>
      <c r="J396" s="15"/>
      <c r="K396" s="15"/>
      <c r="L396" s="199"/>
      <c r="M396" s="204"/>
      <c r="N396" s="205"/>
      <c r="O396" s="205"/>
      <c r="P396" s="205"/>
      <c r="Q396" s="205"/>
      <c r="R396" s="205"/>
      <c r="S396" s="205"/>
      <c r="T396" s="206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00" t="s">
        <v>138</v>
      </c>
      <c r="AU396" s="200" t="s">
        <v>81</v>
      </c>
      <c r="AV396" s="15" t="s">
        <v>134</v>
      </c>
      <c r="AW396" s="15" t="s">
        <v>33</v>
      </c>
      <c r="AX396" s="15" t="s">
        <v>79</v>
      </c>
      <c r="AY396" s="200" t="s">
        <v>125</v>
      </c>
    </row>
    <row r="397" s="2" customFormat="1" ht="44.25" customHeight="1">
      <c r="A397" s="38"/>
      <c r="B397" s="164"/>
      <c r="C397" s="207" t="s">
        <v>486</v>
      </c>
      <c r="D397" s="207" t="s">
        <v>153</v>
      </c>
      <c r="E397" s="208" t="s">
        <v>487</v>
      </c>
      <c r="F397" s="209" t="s">
        <v>488</v>
      </c>
      <c r="G397" s="210" t="s">
        <v>176</v>
      </c>
      <c r="H397" s="211">
        <v>44.737000000000002</v>
      </c>
      <c r="I397" s="212"/>
      <c r="J397" s="213">
        <f>ROUND(I397*H397,2)</f>
        <v>0</v>
      </c>
      <c r="K397" s="209" t="s">
        <v>133</v>
      </c>
      <c r="L397" s="214"/>
      <c r="M397" s="215" t="s">
        <v>3</v>
      </c>
      <c r="N397" s="216" t="s">
        <v>42</v>
      </c>
      <c r="O397" s="72"/>
      <c r="P397" s="174">
        <f>O397*H397</f>
        <v>0</v>
      </c>
      <c r="Q397" s="174">
        <v>0.0064000000000000003</v>
      </c>
      <c r="R397" s="174">
        <f>Q397*H397</f>
        <v>0.28631680000000004</v>
      </c>
      <c r="S397" s="174">
        <v>0</v>
      </c>
      <c r="T397" s="175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76" t="s">
        <v>446</v>
      </c>
      <c r="AT397" s="176" t="s">
        <v>153</v>
      </c>
      <c r="AU397" s="176" t="s">
        <v>81</v>
      </c>
      <c r="AY397" s="19" t="s">
        <v>125</v>
      </c>
      <c r="BE397" s="177">
        <f>IF(N397="základní",J397,0)</f>
        <v>0</v>
      </c>
      <c r="BF397" s="177">
        <f>IF(N397="snížená",J397,0)</f>
        <v>0</v>
      </c>
      <c r="BG397" s="177">
        <f>IF(N397="zákl. přenesená",J397,0)</f>
        <v>0</v>
      </c>
      <c r="BH397" s="177">
        <f>IF(N397="sníž. přenesená",J397,0)</f>
        <v>0</v>
      </c>
      <c r="BI397" s="177">
        <f>IF(N397="nulová",J397,0)</f>
        <v>0</v>
      </c>
      <c r="BJ397" s="19" t="s">
        <v>79</v>
      </c>
      <c r="BK397" s="177">
        <f>ROUND(I397*H397,2)</f>
        <v>0</v>
      </c>
      <c r="BL397" s="19" t="s">
        <v>288</v>
      </c>
      <c r="BM397" s="176" t="s">
        <v>489</v>
      </c>
    </row>
    <row r="398" s="2" customFormat="1">
      <c r="A398" s="38"/>
      <c r="B398" s="39"/>
      <c r="C398" s="38"/>
      <c r="D398" s="178" t="s">
        <v>136</v>
      </c>
      <c r="E398" s="38"/>
      <c r="F398" s="179" t="s">
        <v>490</v>
      </c>
      <c r="G398" s="38"/>
      <c r="H398" s="38"/>
      <c r="I398" s="180"/>
      <c r="J398" s="38"/>
      <c r="K398" s="38"/>
      <c r="L398" s="39"/>
      <c r="M398" s="181"/>
      <c r="N398" s="182"/>
      <c r="O398" s="72"/>
      <c r="P398" s="72"/>
      <c r="Q398" s="72"/>
      <c r="R398" s="72"/>
      <c r="S398" s="72"/>
      <c r="T398" s="73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9" t="s">
        <v>136</v>
      </c>
      <c r="AU398" s="19" t="s">
        <v>81</v>
      </c>
    </row>
    <row r="399" s="14" customFormat="1">
      <c r="A399" s="14"/>
      <c r="B399" s="191"/>
      <c r="C399" s="14"/>
      <c r="D399" s="184" t="s">
        <v>138</v>
      </c>
      <c r="E399" s="14"/>
      <c r="F399" s="193" t="s">
        <v>491</v>
      </c>
      <c r="G399" s="14"/>
      <c r="H399" s="194">
        <v>44.737000000000002</v>
      </c>
      <c r="I399" s="195"/>
      <c r="J399" s="14"/>
      <c r="K399" s="14"/>
      <c r="L399" s="191"/>
      <c r="M399" s="196"/>
      <c r="N399" s="197"/>
      <c r="O399" s="197"/>
      <c r="P399" s="197"/>
      <c r="Q399" s="197"/>
      <c r="R399" s="197"/>
      <c r="S399" s="197"/>
      <c r="T399" s="19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192" t="s">
        <v>138</v>
      </c>
      <c r="AU399" s="192" t="s">
        <v>81</v>
      </c>
      <c r="AV399" s="14" t="s">
        <v>81</v>
      </c>
      <c r="AW399" s="14" t="s">
        <v>4</v>
      </c>
      <c r="AX399" s="14" t="s">
        <v>79</v>
      </c>
      <c r="AY399" s="192" t="s">
        <v>125</v>
      </c>
    </row>
    <row r="400" s="2" customFormat="1" ht="33" customHeight="1">
      <c r="A400" s="38"/>
      <c r="B400" s="164"/>
      <c r="C400" s="165" t="s">
        <v>492</v>
      </c>
      <c r="D400" s="165" t="s">
        <v>129</v>
      </c>
      <c r="E400" s="166" t="s">
        <v>493</v>
      </c>
      <c r="F400" s="167" t="s">
        <v>494</v>
      </c>
      <c r="G400" s="168" t="s">
        <v>176</v>
      </c>
      <c r="H400" s="169">
        <v>111.97199999999999</v>
      </c>
      <c r="I400" s="170"/>
      <c r="J400" s="171">
        <f>ROUND(I400*H400,2)</f>
        <v>0</v>
      </c>
      <c r="K400" s="167" t="s">
        <v>3</v>
      </c>
      <c r="L400" s="39"/>
      <c r="M400" s="172" t="s">
        <v>3</v>
      </c>
      <c r="N400" s="173" t="s">
        <v>42</v>
      </c>
      <c r="O400" s="72"/>
      <c r="P400" s="174">
        <f>O400*H400</f>
        <v>0</v>
      </c>
      <c r="Q400" s="174">
        <v>0</v>
      </c>
      <c r="R400" s="174">
        <f>Q400*H400</f>
        <v>0</v>
      </c>
      <c r="S400" s="174">
        <v>0</v>
      </c>
      <c r="T400" s="175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176" t="s">
        <v>288</v>
      </c>
      <c r="AT400" s="176" t="s">
        <v>129</v>
      </c>
      <c r="AU400" s="176" t="s">
        <v>81</v>
      </c>
      <c r="AY400" s="19" t="s">
        <v>125</v>
      </c>
      <c r="BE400" s="177">
        <f>IF(N400="základní",J400,0)</f>
        <v>0</v>
      </c>
      <c r="BF400" s="177">
        <f>IF(N400="snížená",J400,0)</f>
        <v>0</v>
      </c>
      <c r="BG400" s="177">
        <f>IF(N400="zákl. přenesená",J400,0)</f>
        <v>0</v>
      </c>
      <c r="BH400" s="177">
        <f>IF(N400="sníž. přenesená",J400,0)</f>
        <v>0</v>
      </c>
      <c r="BI400" s="177">
        <f>IF(N400="nulová",J400,0)</f>
        <v>0</v>
      </c>
      <c r="BJ400" s="19" t="s">
        <v>79</v>
      </c>
      <c r="BK400" s="177">
        <f>ROUND(I400*H400,2)</f>
        <v>0</v>
      </c>
      <c r="BL400" s="19" t="s">
        <v>288</v>
      </c>
      <c r="BM400" s="176" t="s">
        <v>495</v>
      </c>
    </row>
    <row r="401" s="13" customFormat="1">
      <c r="A401" s="13"/>
      <c r="B401" s="183"/>
      <c r="C401" s="13"/>
      <c r="D401" s="184" t="s">
        <v>138</v>
      </c>
      <c r="E401" s="185" t="s">
        <v>3</v>
      </c>
      <c r="F401" s="186" t="s">
        <v>300</v>
      </c>
      <c r="G401" s="13"/>
      <c r="H401" s="185" t="s">
        <v>3</v>
      </c>
      <c r="I401" s="187"/>
      <c r="J401" s="13"/>
      <c r="K401" s="13"/>
      <c r="L401" s="183"/>
      <c r="M401" s="188"/>
      <c r="N401" s="189"/>
      <c r="O401" s="189"/>
      <c r="P401" s="189"/>
      <c r="Q401" s="189"/>
      <c r="R401" s="189"/>
      <c r="S401" s="189"/>
      <c r="T401" s="19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5" t="s">
        <v>138</v>
      </c>
      <c r="AU401" s="185" t="s">
        <v>81</v>
      </c>
      <c r="AV401" s="13" t="s">
        <v>79</v>
      </c>
      <c r="AW401" s="13" t="s">
        <v>33</v>
      </c>
      <c r="AX401" s="13" t="s">
        <v>71</v>
      </c>
      <c r="AY401" s="185" t="s">
        <v>125</v>
      </c>
    </row>
    <row r="402" s="14" customFormat="1">
      <c r="A402" s="14"/>
      <c r="B402" s="191"/>
      <c r="C402" s="14"/>
      <c r="D402" s="184" t="s">
        <v>138</v>
      </c>
      <c r="E402" s="192" t="s">
        <v>3</v>
      </c>
      <c r="F402" s="193" t="s">
        <v>313</v>
      </c>
      <c r="G402" s="14"/>
      <c r="H402" s="194">
        <v>105.17</v>
      </c>
      <c r="I402" s="195"/>
      <c r="J402" s="14"/>
      <c r="K402" s="14"/>
      <c r="L402" s="191"/>
      <c r="M402" s="196"/>
      <c r="N402" s="197"/>
      <c r="O402" s="197"/>
      <c r="P402" s="197"/>
      <c r="Q402" s="197"/>
      <c r="R402" s="197"/>
      <c r="S402" s="197"/>
      <c r="T402" s="19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2" t="s">
        <v>138</v>
      </c>
      <c r="AU402" s="192" t="s">
        <v>81</v>
      </c>
      <c r="AV402" s="14" t="s">
        <v>81</v>
      </c>
      <c r="AW402" s="14" t="s">
        <v>33</v>
      </c>
      <c r="AX402" s="14" t="s">
        <v>71</v>
      </c>
      <c r="AY402" s="192" t="s">
        <v>125</v>
      </c>
    </row>
    <row r="403" s="13" customFormat="1">
      <c r="A403" s="13"/>
      <c r="B403" s="183"/>
      <c r="C403" s="13"/>
      <c r="D403" s="184" t="s">
        <v>138</v>
      </c>
      <c r="E403" s="185" t="s">
        <v>3</v>
      </c>
      <c r="F403" s="186" t="s">
        <v>436</v>
      </c>
      <c r="G403" s="13"/>
      <c r="H403" s="185" t="s">
        <v>3</v>
      </c>
      <c r="I403" s="187"/>
      <c r="J403" s="13"/>
      <c r="K403" s="13"/>
      <c r="L403" s="183"/>
      <c r="M403" s="188"/>
      <c r="N403" s="189"/>
      <c r="O403" s="189"/>
      <c r="P403" s="189"/>
      <c r="Q403" s="189"/>
      <c r="R403" s="189"/>
      <c r="S403" s="189"/>
      <c r="T403" s="19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5" t="s">
        <v>138</v>
      </c>
      <c r="AU403" s="185" t="s">
        <v>81</v>
      </c>
      <c r="AV403" s="13" t="s">
        <v>79</v>
      </c>
      <c r="AW403" s="13" t="s">
        <v>33</v>
      </c>
      <c r="AX403" s="13" t="s">
        <v>71</v>
      </c>
      <c r="AY403" s="185" t="s">
        <v>125</v>
      </c>
    </row>
    <row r="404" s="14" customFormat="1">
      <c r="A404" s="14"/>
      <c r="B404" s="191"/>
      <c r="C404" s="14"/>
      <c r="D404" s="184" t="s">
        <v>138</v>
      </c>
      <c r="E404" s="192" t="s">
        <v>3</v>
      </c>
      <c r="F404" s="193" t="s">
        <v>496</v>
      </c>
      <c r="G404" s="14"/>
      <c r="H404" s="194">
        <v>12.752000000000001</v>
      </c>
      <c r="I404" s="195"/>
      <c r="J404" s="14"/>
      <c r="K404" s="14"/>
      <c r="L404" s="191"/>
      <c r="M404" s="196"/>
      <c r="N404" s="197"/>
      <c r="O404" s="197"/>
      <c r="P404" s="197"/>
      <c r="Q404" s="197"/>
      <c r="R404" s="197"/>
      <c r="S404" s="197"/>
      <c r="T404" s="19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2" t="s">
        <v>138</v>
      </c>
      <c r="AU404" s="192" t="s">
        <v>81</v>
      </c>
      <c r="AV404" s="14" t="s">
        <v>81</v>
      </c>
      <c r="AW404" s="14" t="s">
        <v>33</v>
      </c>
      <c r="AX404" s="14" t="s">
        <v>71</v>
      </c>
      <c r="AY404" s="192" t="s">
        <v>125</v>
      </c>
    </row>
    <row r="405" s="14" customFormat="1">
      <c r="A405" s="14"/>
      <c r="B405" s="191"/>
      <c r="C405" s="14"/>
      <c r="D405" s="184" t="s">
        <v>138</v>
      </c>
      <c r="E405" s="192" t="s">
        <v>3</v>
      </c>
      <c r="F405" s="193" t="s">
        <v>467</v>
      </c>
      <c r="G405" s="14"/>
      <c r="H405" s="194">
        <v>3.3540000000000001</v>
      </c>
      <c r="I405" s="195"/>
      <c r="J405" s="14"/>
      <c r="K405" s="14"/>
      <c r="L405" s="191"/>
      <c r="M405" s="196"/>
      <c r="N405" s="197"/>
      <c r="O405" s="197"/>
      <c r="P405" s="197"/>
      <c r="Q405" s="197"/>
      <c r="R405" s="197"/>
      <c r="S405" s="197"/>
      <c r="T405" s="19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2" t="s">
        <v>138</v>
      </c>
      <c r="AU405" s="192" t="s">
        <v>81</v>
      </c>
      <c r="AV405" s="14" t="s">
        <v>81</v>
      </c>
      <c r="AW405" s="14" t="s">
        <v>33</v>
      </c>
      <c r="AX405" s="14" t="s">
        <v>71</v>
      </c>
      <c r="AY405" s="192" t="s">
        <v>125</v>
      </c>
    </row>
    <row r="406" s="13" customFormat="1">
      <c r="A406" s="13"/>
      <c r="B406" s="183"/>
      <c r="C406" s="13"/>
      <c r="D406" s="184" t="s">
        <v>138</v>
      </c>
      <c r="E406" s="185" t="s">
        <v>3</v>
      </c>
      <c r="F406" s="186" t="s">
        <v>439</v>
      </c>
      <c r="G406" s="13"/>
      <c r="H406" s="185" t="s">
        <v>3</v>
      </c>
      <c r="I406" s="187"/>
      <c r="J406" s="13"/>
      <c r="K406" s="13"/>
      <c r="L406" s="183"/>
      <c r="M406" s="188"/>
      <c r="N406" s="189"/>
      <c r="O406" s="189"/>
      <c r="P406" s="189"/>
      <c r="Q406" s="189"/>
      <c r="R406" s="189"/>
      <c r="S406" s="189"/>
      <c r="T406" s="19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5" t="s">
        <v>138</v>
      </c>
      <c r="AU406" s="185" t="s">
        <v>81</v>
      </c>
      <c r="AV406" s="13" t="s">
        <v>79</v>
      </c>
      <c r="AW406" s="13" t="s">
        <v>33</v>
      </c>
      <c r="AX406" s="13" t="s">
        <v>71</v>
      </c>
      <c r="AY406" s="185" t="s">
        <v>125</v>
      </c>
    </row>
    <row r="407" s="14" customFormat="1">
      <c r="A407" s="14"/>
      <c r="B407" s="191"/>
      <c r="C407" s="14"/>
      <c r="D407" s="184" t="s">
        <v>138</v>
      </c>
      <c r="E407" s="192" t="s">
        <v>3</v>
      </c>
      <c r="F407" s="193" t="s">
        <v>497</v>
      </c>
      <c r="G407" s="14"/>
      <c r="H407" s="194">
        <v>6.8209999999999997</v>
      </c>
      <c r="I407" s="195"/>
      <c r="J407" s="14"/>
      <c r="K407" s="14"/>
      <c r="L407" s="191"/>
      <c r="M407" s="196"/>
      <c r="N407" s="197"/>
      <c r="O407" s="197"/>
      <c r="P407" s="197"/>
      <c r="Q407" s="197"/>
      <c r="R407" s="197"/>
      <c r="S407" s="197"/>
      <c r="T407" s="19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192" t="s">
        <v>138</v>
      </c>
      <c r="AU407" s="192" t="s">
        <v>81</v>
      </c>
      <c r="AV407" s="14" t="s">
        <v>81</v>
      </c>
      <c r="AW407" s="14" t="s">
        <v>33</v>
      </c>
      <c r="AX407" s="14" t="s">
        <v>71</v>
      </c>
      <c r="AY407" s="192" t="s">
        <v>125</v>
      </c>
    </row>
    <row r="408" s="13" customFormat="1">
      <c r="A408" s="13"/>
      <c r="B408" s="183"/>
      <c r="C408" s="13"/>
      <c r="D408" s="184" t="s">
        <v>138</v>
      </c>
      <c r="E408" s="185" t="s">
        <v>3</v>
      </c>
      <c r="F408" s="186" t="s">
        <v>243</v>
      </c>
      <c r="G408" s="13"/>
      <c r="H408" s="185" t="s">
        <v>3</v>
      </c>
      <c r="I408" s="187"/>
      <c r="J408" s="13"/>
      <c r="K408" s="13"/>
      <c r="L408" s="183"/>
      <c r="M408" s="188"/>
      <c r="N408" s="189"/>
      <c r="O408" s="189"/>
      <c r="P408" s="189"/>
      <c r="Q408" s="189"/>
      <c r="R408" s="189"/>
      <c r="S408" s="189"/>
      <c r="T408" s="19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5" t="s">
        <v>138</v>
      </c>
      <c r="AU408" s="185" t="s">
        <v>81</v>
      </c>
      <c r="AV408" s="13" t="s">
        <v>79</v>
      </c>
      <c r="AW408" s="13" t="s">
        <v>33</v>
      </c>
      <c r="AX408" s="13" t="s">
        <v>71</v>
      </c>
      <c r="AY408" s="185" t="s">
        <v>125</v>
      </c>
    </row>
    <row r="409" s="14" customFormat="1">
      <c r="A409" s="14"/>
      <c r="B409" s="191"/>
      <c r="C409" s="14"/>
      <c r="D409" s="184" t="s">
        <v>138</v>
      </c>
      <c r="E409" s="192" t="s">
        <v>3</v>
      </c>
      <c r="F409" s="193" t="s">
        <v>314</v>
      </c>
      <c r="G409" s="14"/>
      <c r="H409" s="194">
        <v>-16.125</v>
      </c>
      <c r="I409" s="195"/>
      <c r="J409" s="14"/>
      <c r="K409" s="14"/>
      <c r="L409" s="191"/>
      <c r="M409" s="196"/>
      <c r="N409" s="197"/>
      <c r="O409" s="197"/>
      <c r="P409" s="197"/>
      <c r="Q409" s="197"/>
      <c r="R409" s="197"/>
      <c r="S409" s="197"/>
      <c r="T409" s="19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192" t="s">
        <v>138</v>
      </c>
      <c r="AU409" s="192" t="s">
        <v>81</v>
      </c>
      <c r="AV409" s="14" t="s">
        <v>81</v>
      </c>
      <c r="AW409" s="14" t="s">
        <v>33</v>
      </c>
      <c r="AX409" s="14" t="s">
        <v>71</v>
      </c>
      <c r="AY409" s="192" t="s">
        <v>125</v>
      </c>
    </row>
    <row r="410" s="15" customFormat="1">
      <c r="A410" s="15"/>
      <c r="B410" s="199"/>
      <c r="C410" s="15"/>
      <c r="D410" s="184" t="s">
        <v>138</v>
      </c>
      <c r="E410" s="200" t="s">
        <v>3</v>
      </c>
      <c r="F410" s="201" t="s">
        <v>141</v>
      </c>
      <c r="G410" s="15"/>
      <c r="H410" s="202">
        <v>111.97199999999999</v>
      </c>
      <c r="I410" s="203"/>
      <c r="J410" s="15"/>
      <c r="K410" s="15"/>
      <c r="L410" s="199"/>
      <c r="M410" s="204"/>
      <c r="N410" s="205"/>
      <c r="O410" s="205"/>
      <c r="P410" s="205"/>
      <c r="Q410" s="205"/>
      <c r="R410" s="205"/>
      <c r="S410" s="205"/>
      <c r="T410" s="206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00" t="s">
        <v>138</v>
      </c>
      <c r="AU410" s="200" t="s">
        <v>81</v>
      </c>
      <c r="AV410" s="15" t="s">
        <v>134</v>
      </c>
      <c r="AW410" s="15" t="s">
        <v>33</v>
      </c>
      <c r="AX410" s="15" t="s">
        <v>79</v>
      </c>
      <c r="AY410" s="200" t="s">
        <v>125</v>
      </c>
    </row>
    <row r="411" s="2" customFormat="1" ht="37.8" customHeight="1">
      <c r="A411" s="38"/>
      <c r="B411" s="164"/>
      <c r="C411" s="165" t="s">
        <v>498</v>
      </c>
      <c r="D411" s="165" t="s">
        <v>129</v>
      </c>
      <c r="E411" s="166" t="s">
        <v>499</v>
      </c>
      <c r="F411" s="167" t="s">
        <v>500</v>
      </c>
      <c r="G411" s="168" t="s">
        <v>501</v>
      </c>
      <c r="H411" s="169">
        <v>61.170000000000002</v>
      </c>
      <c r="I411" s="170"/>
      <c r="J411" s="171">
        <f>ROUND(I411*H411,2)</f>
        <v>0</v>
      </c>
      <c r="K411" s="167" t="s">
        <v>133</v>
      </c>
      <c r="L411" s="39"/>
      <c r="M411" s="172" t="s">
        <v>3</v>
      </c>
      <c r="N411" s="173" t="s">
        <v>42</v>
      </c>
      <c r="O411" s="72"/>
      <c r="P411" s="174">
        <f>O411*H411</f>
        <v>0</v>
      </c>
      <c r="Q411" s="174">
        <v>0.00059999999999999995</v>
      </c>
      <c r="R411" s="174">
        <f>Q411*H411</f>
        <v>0.036701999999999999</v>
      </c>
      <c r="S411" s="174">
        <v>0</v>
      </c>
      <c r="T411" s="175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76" t="s">
        <v>288</v>
      </c>
      <c r="AT411" s="176" t="s">
        <v>129</v>
      </c>
      <c r="AU411" s="176" t="s">
        <v>81</v>
      </c>
      <c r="AY411" s="19" t="s">
        <v>125</v>
      </c>
      <c r="BE411" s="177">
        <f>IF(N411="základní",J411,0)</f>
        <v>0</v>
      </c>
      <c r="BF411" s="177">
        <f>IF(N411="snížená",J411,0)</f>
        <v>0</v>
      </c>
      <c r="BG411" s="177">
        <f>IF(N411="zákl. přenesená",J411,0)</f>
        <v>0</v>
      </c>
      <c r="BH411" s="177">
        <f>IF(N411="sníž. přenesená",J411,0)</f>
        <v>0</v>
      </c>
      <c r="BI411" s="177">
        <f>IF(N411="nulová",J411,0)</f>
        <v>0</v>
      </c>
      <c r="BJ411" s="19" t="s">
        <v>79</v>
      </c>
      <c r="BK411" s="177">
        <f>ROUND(I411*H411,2)</f>
        <v>0</v>
      </c>
      <c r="BL411" s="19" t="s">
        <v>288</v>
      </c>
      <c r="BM411" s="176" t="s">
        <v>502</v>
      </c>
    </row>
    <row r="412" s="2" customFormat="1">
      <c r="A412" s="38"/>
      <c r="B412" s="39"/>
      <c r="C412" s="38"/>
      <c r="D412" s="178" t="s">
        <v>136</v>
      </c>
      <c r="E412" s="38"/>
      <c r="F412" s="179" t="s">
        <v>503</v>
      </c>
      <c r="G412" s="38"/>
      <c r="H412" s="38"/>
      <c r="I412" s="180"/>
      <c r="J412" s="38"/>
      <c r="K412" s="38"/>
      <c r="L412" s="39"/>
      <c r="M412" s="181"/>
      <c r="N412" s="182"/>
      <c r="O412" s="72"/>
      <c r="P412" s="72"/>
      <c r="Q412" s="72"/>
      <c r="R412" s="72"/>
      <c r="S412" s="72"/>
      <c r="T412" s="73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9" t="s">
        <v>136</v>
      </c>
      <c r="AU412" s="19" t="s">
        <v>81</v>
      </c>
    </row>
    <row r="413" s="13" customFormat="1">
      <c r="A413" s="13"/>
      <c r="B413" s="183"/>
      <c r="C413" s="13"/>
      <c r="D413" s="184" t="s">
        <v>138</v>
      </c>
      <c r="E413" s="185" t="s">
        <v>3</v>
      </c>
      <c r="F413" s="186" t="s">
        <v>504</v>
      </c>
      <c r="G413" s="13"/>
      <c r="H413" s="185" t="s">
        <v>3</v>
      </c>
      <c r="I413" s="187"/>
      <c r="J413" s="13"/>
      <c r="K413" s="13"/>
      <c r="L413" s="183"/>
      <c r="M413" s="188"/>
      <c r="N413" s="189"/>
      <c r="O413" s="189"/>
      <c r="P413" s="189"/>
      <c r="Q413" s="189"/>
      <c r="R413" s="189"/>
      <c r="S413" s="189"/>
      <c r="T413" s="19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5" t="s">
        <v>138</v>
      </c>
      <c r="AU413" s="185" t="s">
        <v>81</v>
      </c>
      <c r="AV413" s="13" t="s">
        <v>79</v>
      </c>
      <c r="AW413" s="13" t="s">
        <v>33</v>
      </c>
      <c r="AX413" s="13" t="s">
        <v>71</v>
      </c>
      <c r="AY413" s="185" t="s">
        <v>125</v>
      </c>
    </row>
    <row r="414" s="14" customFormat="1">
      <c r="A414" s="14"/>
      <c r="B414" s="191"/>
      <c r="C414" s="14"/>
      <c r="D414" s="184" t="s">
        <v>138</v>
      </c>
      <c r="E414" s="192" t="s">
        <v>3</v>
      </c>
      <c r="F414" s="193" t="s">
        <v>505</v>
      </c>
      <c r="G414" s="14"/>
      <c r="H414" s="194">
        <v>44.93</v>
      </c>
      <c r="I414" s="195"/>
      <c r="J414" s="14"/>
      <c r="K414" s="14"/>
      <c r="L414" s="191"/>
      <c r="M414" s="196"/>
      <c r="N414" s="197"/>
      <c r="O414" s="197"/>
      <c r="P414" s="197"/>
      <c r="Q414" s="197"/>
      <c r="R414" s="197"/>
      <c r="S414" s="197"/>
      <c r="T414" s="19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192" t="s">
        <v>138</v>
      </c>
      <c r="AU414" s="192" t="s">
        <v>81</v>
      </c>
      <c r="AV414" s="14" t="s">
        <v>81</v>
      </c>
      <c r="AW414" s="14" t="s">
        <v>33</v>
      </c>
      <c r="AX414" s="14" t="s">
        <v>71</v>
      </c>
      <c r="AY414" s="192" t="s">
        <v>125</v>
      </c>
    </row>
    <row r="415" s="13" customFormat="1">
      <c r="A415" s="13"/>
      <c r="B415" s="183"/>
      <c r="C415" s="13"/>
      <c r="D415" s="184" t="s">
        <v>138</v>
      </c>
      <c r="E415" s="185" t="s">
        <v>3</v>
      </c>
      <c r="F415" s="186" t="s">
        <v>439</v>
      </c>
      <c r="G415" s="13"/>
      <c r="H415" s="185" t="s">
        <v>3</v>
      </c>
      <c r="I415" s="187"/>
      <c r="J415" s="13"/>
      <c r="K415" s="13"/>
      <c r="L415" s="183"/>
      <c r="M415" s="188"/>
      <c r="N415" s="189"/>
      <c r="O415" s="189"/>
      <c r="P415" s="189"/>
      <c r="Q415" s="189"/>
      <c r="R415" s="189"/>
      <c r="S415" s="189"/>
      <c r="T415" s="19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5" t="s">
        <v>138</v>
      </c>
      <c r="AU415" s="185" t="s">
        <v>81</v>
      </c>
      <c r="AV415" s="13" t="s">
        <v>79</v>
      </c>
      <c r="AW415" s="13" t="s">
        <v>33</v>
      </c>
      <c r="AX415" s="13" t="s">
        <v>71</v>
      </c>
      <c r="AY415" s="185" t="s">
        <v>125</v>
      </c>
    </row>
    <row r="416" s="14" customFormat="1">
      <c r="A416" s="14"/>
      <c r="B416" s="191"/>
      <c r="C416" s="14"/>
      <c r="D416" s="184" t="s">
        <v>138</v>
      </c>
      <c r="E416" s="192" t="s">
        <v>3</v>
      </c>
      <c r="F416" s="193" t="s">
        <v>506</v>
      </c>
      <c r="G416" s="14"/>
      <c r="H416" s="194">
        <v>16.239999999999998</v>
      </c>
      <c r="I416" s="195"/>
      <c r="J416" s="14"/>
      <c r="K416" s="14"/>
      <c r="L416" s="191"/>
      <c r="M416" s="196"/>
      <c r="N416" s="197"/>
      <c r="O416" s="197"/>
      <c r="P416" s="197"/>
      <c r="Q416" s="197"/>
      <c r="R416" s="197"/>
      <c r="S416" s="197"/>
      <c r="T416" s="19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192" t="s">
        <v>138</v>
      </c>
      <c r="AU416" s="192" t="s">
        <v>81</v>
      </c>
      <c r="AV416" s="14" t="s">
        <v>81</v>
      </c>
      <c r="AW416" s="14" t="s">
        <v>33</v>
      </c>
      <c r="AX416" s="14" t="s">
        <v>71</v>
      </c>
      <c r="AY416" s="192" t="s">
        <v>125</v>
      </c>
    </row>
    <row r="417" s="15" customFormat="1">
      <c r="A417" s="15"/>
      <c r="B417" s="199"/>
      <c r="C417" s="15"/>
      <c r="D417" s="184" t="s">
        <v>138</v>
      </c>
      <c r="E417" s="200" t="s">
        <v>3</v>
      </c>
      <c r="F417" s="201" t="s">
        <v>141</v>
      </c>
      <c r="G417" s="15"/>
      <c r="H417" s="202">
        <v>61.170000000000002</v>
      </c>
      <c r="I417" s="203"/>
      <c r="J417" s="15"/>
      <c r="K417" s="15"/>
      <c r="L417" s="199"/>
      <c r="M417" s="204"/>
      <c r="N417" s="205"/>
      <c r="O417" s="205"/>
      <c r="P417" s="205"/>
      <c r="Q417" s="205"/>
      <c r="R417" s="205"/>
      <c r="S417" s="205"/>
      <c r="T417" s="206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00" t="s">
        <v>138</v>
      </c>
      <c r="AU417" s="200" t="s">
        <v>81</v>
      </c>
      <c r="AV417" s="15" t="s">
        <v>134</v>
      </c>
      <c r="AW417" s="15" t="s">
        <v>33</v>
      </c>
      <c r="AX417" s="15" t="s">
        <v>79</v>
      </c>
      <c r="AY417" s="200" t="s">
        <v>125</v>
      </c>
    </row>
    <row r="418" s="2" customFormat="1" ht="37.8" customHeight="1">
      <c r="A418" s="38"/>
      <c r="B418" s="164"/>
      <c r="C418" s="165" t="s">
        <v>507</v>
      </c>
      <c r="D418" s="165" t="s">
        <v>129</v>
      </c>
      <c r="E418" s="166" t="s">
        <v>508</v>
      </c>
      <c r="F418" s="167" t="s">
        <v>509</v>
      </c>
      <c r="G418" s="168" t="s">
        <v>501</v>
      </c>
      <c r="H418" s="169">
        <v>61.93</v>
      </c>
      <c r="I418" s="170"/>
      <c r="J418" s="171">
        <f>ROUND(I418*H418,2)</f>
        <v>0</v>
      </c>
      <c r="K418" s="167" t="s">
        <v>133</v>
      </c>
      <c r="L418" s="39"/>
      <c r="M418" s="172" t="s">
        <v>3</v>
      </c>
      <c r="N418" s="173" t="s">
        <v>42</v>
      </c>
      <c r="O418" s="72"/>
      <c r="P418" s="174">
        <f>O418*H418</f>
        <v>0</v>
      </c>
      <c r="Q418" s="174">
        <v>0.00059999999999999995</v>
      </c>
      <c r="R418" s="174">
        <f>Q418*H418</f>
        <v>0.037157999999999997</v>
      </c>
      <c r="S418" s="174">
        <v>0</v>
      </c>
      <c r="T418" s="175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176" t="s">
        <v>288</v>
      </c>
      <c r="AT418" s="176" t="s">
        <v>129</v>
      </c>
      <c r="AU418" s="176" t="s">
        <v>81</v>
      </c>
      <c r="AY418" s="19" t="s">
        <v>125</v>
      </c>
      <c r="BE418" s="177">
        <f>IF(N418="základní",J418,0)</f>
        <v>0</v>
      </c>
      <c r="BF418" s="177">
        <f>IF(N418="snížená",J418,0)</f>
        <v>0</v>
      </c>
      <c r="BG418" s="177">
        <f>IF(N418="zákl. přenesená",J418,0)</f>
        <v>0</v>
      </c>
      <c r="BH418" s="177">
        <f>IF(N418="sníž. přenesená",J418,0)</f>
        <v>0</v>
      </c>
      <c r="BI418" s="177">
        <f>IF(N418="nulová",J418,0)</f>
        <v>0</v>
      </c>
      <c r="BJ418" s="19" t="s">
        <v>79</v>
      </c>
      <c r="BK418" s="177">
        <f>ROUND(I418*H418,2)</f>
        <v>0</v>
      </c>
      <c r="BL418" s="19" t="s">
        <v>288</v>
      </c>
      <c r="BM418" s="176" t="s">
        <v>510</v>
      </c>
    </row>
    <row r="419" s="2" customFormat="1">
      <c r="A419" s="38"/>
      <c r="B419" s="39"/>
      <c r="C419" s="38"/>
      <c r="D419" s="178" t="s">
        <v>136</v>
      </c>
      <c r="E419" s="38"/>
      <c r="F419" s="179" t="s">
        <v>511</v>
      </c>
      <c r="G419" s="38"/>
      <c r="H419" s="38"/>
      <c r="I419" s="180"/>
      <c r="J419" s="38"/>
      <c r="K419" s="38"/>
      <c r="L419" s="39"/>
      <c r="M419" s="181"/>
      <c r="N419" s="182"/>
      <c r="O419" s="72"/>
      <c r="P419" s="72"/>
      <c r="Q419" s="72"/>
      <c r="R419" s="72"/>
      <c r="S419" s="72"/>
      <c r="T419" s="73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9" t="s">
        <v>136</v>
      </c>
      <c r="AU419" s="19" t="s">
        <v>81</v>
      </c>
    </row>
    <row r="420" s="13" customFormat="1">
      <c r="A420" s="13"/>
      <c r="B420" s="183"/>
      <c r="C420" s="13"/>
      <c r="D420" s="184" t="s">
        <v>138</v>
      </c>
      <c r="E420" s="185" t="s">
        <v>3</v>
      </c>
      <c r="F420" s="186" t="s">
        <v>504</v>
      </c>
      <c r="G420" s="13"/>
      <c r="H420" s="185" t="s">
        <v>3</v>
      </c>
      <c r="I420" s="187"/>
      <c r="J420" s="13"/>
      <c r="K420" s="13"/>
      <c r="L420" s="183"/>
      <c r="M420" s="188"/>
      <c r="N420" s="189"/>
      <c r="O420" s="189"/>
      <c r="P420" s="189"/>
      <c r="Q420" s="189"/>
      <c r="R420" s="189"/>
      <c r="S420" s="189"/>
      <c r="T420" s="19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5" t="s">
        <v>138</v>
      </c>
      <c r="AU420" s="185" t="s">
        <v>81</v>
      </c>
      <c r="AV420" s="13" t="s">
        <v>79</v>
      </c>
      <c r="AW420" s="13" t="s">
        <v>33</v>
      </c>
      <c r="AX420" s="13" t="s">
        <v>71</v>
      </c>
      <c r="AY420" s="185" t="s">
        <v>125</v>
      </c>
    </row>
    <row r="421" s="14" customFormat="1">
      <c r="A421" s="14"/>
      <c r="B421" s="191"/>
      <c r="C421" s="14"/>
      <c r="D421" s="184" t="s">
        <v>138</v>
      </c>
      <c r="E421" s="192" t="s">
        <v>3</v>
      </c>
      <c r="F421" s="193" t="s">
        <v>512</v>
      </c>
      <c r="G421" s="14"/>
      <c r="H421" s="194">
        <v>45.689999999999998</v>
      </c>
      <c r="I421" s="195"/>
      <c r="J421" s="14"/>
      <c r="K421" s="14"/>
      <c r="L421" s="191"/>
      <c r="M421" s="196"/>
      <c r="N421" s="197"/>
      <c r="O421" s="197"/>
      <c r="P421" s="197"/>
      <c r="Q421" s="197"/>
      <c r="R421" s="197"/>
      <c r="S421" s="197"/>
      <c r="T421" s="19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92" t="s">
        <v>138</v>
      </c>
      <c r="AU421" s="192" t="s">
        <v>81</v>
      </c>
      <c r="AV421" s="14" t="s">
        <v>81</v>
      </c>
      <c r="AW421" s="14" t="s">
        <v>33</v>
      </c>
      <c r="AX421" s="14" t="s">
        <v>71</v>
      </c>
      <c r="AY421" s="192" t="s">
        <v>125</v>
      </c>
    </row>
    <row r="422" s="13" customFormat="1">
      <c r="A422" s="13"/>
      <c r="B422" s="183"/>
      <c r="C422" s="13"/>
      <c r="D422" s="184" t="s">
        <v>138</v>
      </c>
      <c r="E422" s="185" t="s">
        <v>3</v>
      </c>
      <c r="F422" s="186" t="s">
        <v>439</v>
      </c>
      <c r="G422" s="13"/>
      <c r="H422" s="185" t="s">
        <v>3</v>
      </c>
      <c r="I422" s="187"/>
      <c r="J422" s="13"/>
      <c r="K422" s="13"/>
      <c r="L422" s="183"/>
      <c r="M422" s="188"/>
      <c r="N422" s="189"/>
      <c r="O422" s="189"/>
      <c r="P422" s="189"/>
      <c r="Q422" s="189"/>
      <c r="R422" s="189"/>
      <c r="S422" s="189"/>
      <c r="T422" s="19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5" t="s">
        <v>138</v>
      </c>
      <c r="AU422" s="185" t="s">
        <v>81</v>
      </c>
      <c r="AV422" s="13" t="s">
        <v>79</v>
      </c>
      <c r="AW422" s="13" t="s">
        <v>33</v>
      </c>
      <c r="AX422" s="13" t="s">
        <v>71</v>
      </c>
      <c r="AY422" s="185" t="s">
        <v>125</v>
      </c>
    </row>
    <row r="423" s="14" customFormat="1">
      <c r="A423" s="14"/>
      <c r="B423" s="191"/>
      <c r="C423" s="14"/>
      <c r="D423" s="184" t="s">
        <v>138</v>
      </c>
      <c r="E423" s="192" t="s">
        <v>3</v>
      </c>
      <c r="F423" s="193" t="s">
        <v>506</v>
      </c>
      <c r="G423" s="14"/>
      <c r="H423" s="194">
        <v>16.239999999999998</v>
      </c>
      <c r="I423" s="195"/>
      <c r="J423" s="14"/>
      <c r="K423" s="14"/>
      <c r="L423" s="191"/>
      <c r="M423" s="196"/>
      <c r="N423" s="197"/>
      <c r="O423" s="197"/>
      <c r="P423" s="197"/>
      <c r="Q423" s="197"/>
      <c r="R423" s="197"/>
      <c r="S423" s="197"/>
      <c r="T423" s="19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192" t="s">
        <v>138</v>
      </c>
      <c r="AU423" s="192" t="s">
        <v>81</v>
      </c>
      <c r="AV423" s="14" t="s">
        <v>81</v>
      </c>
      <c r="AW423" s="14" t="s">
        <v>33</v>
      </c>
      <c r="AX423" s="14" t="s">
        <v>71</v>
      </c>
      <c r="AY423" s="192" t="s">
        <v>125</v>
      </c>
    </row>
    <row r="424" s="15" customFormat="1">
      <c r="A424" s="15"/>
      <c r="B424" s="199"/>
      <c r="C424" s="15"/>
      <c r="D424" s="184" t="s">
        <v>138</v>
      </c>
      <c r="E424" s="200" t="s">
        <v>3</v>
      </c>
      <c r="F424" s="201" t="s">
        <v>141</v>
      </c>
      <c r="G424" s="15"/>
      <c r="H424" s="202">
        <v>61.93</v>
      </c>
      <c r="I424" s="203"/>
      <c r="J424" s="15"/>
      <c r="K424" s="15"/>
      <c r="L424" s="199"/>
      <c r="M424" s="204"/>
      <c r="N424" s="205"/>
      <c r="O424" s="205"/>
      <c r="P424" s="205"/>
      <c r="Q424" s="205"/>
      <c r="R424" s="205"/>
      <c r="S424" s="205"/>
      <c r="T424" s="206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00" t="s">
        <v>138</v>
      </c>
      <c r="AU424" s="200" t="s">
        <v>81</v>
      </c>
      <c r="AV424" s="15" t="s">
        <v>134</v>
      </c>
      <c r="AW424" s="15" t="s">
        <v>33</v>
      </c>
      <c r="AX424" s="15" t="s">
        <v>79</v>
      </c>
      <c r="AY424" s="200" t="s">
        <v>125</v>
      </c>
    </row>
    <row r="425" s="2" customFormat="1" ht="37.8" customHeight="1">
      <c r="A425" s="38"/>
      <c r="B425" s="164"/>
      <c r="C425" s="165" t="s">
        <v>513</v>
      </c>
      <c r="D425" s="165" t="s">
        <v>129</v>
      </c>
      <c r="E425" s="166" t="s">
        <v>514</v>
      </c>
      <c r="F425" s="167" t="s">
        <v>515</v>
      </c>
      <c r="G425" s="168" t="s">
        <v>501</v>
      </c>
      <c r="H425" s="169">
        <v>22.359999999999999</v>
      </c>
      <c r="I425" s="170"/>
      <c r="J425" s="171">
        <f>ROUND(I425*H425,2)</f>
        <v>0</v>
      </c>
      <c r="K425" s="167" t="s">
        <v>133</v>
      </c>
      <c r="L425" s="39"/>
      <c r="M425" s="172" t="s">
        <v>3</v>
      </c>
      <c r="N425" s="173" t="s">
        <v>42</v>
      </c>
      <c r="O425" s="72"/>
      <c r="P425" s="174">
        <f>O425*H425</f>
        <v>0</v>
      </c>
      <c r="Q425" s="174">
        <v>0.00042999999999999999</v>
      </c>
      <c r="R425" s="174">
        <f>Q425*H425</f>
        <v>0.0096147999999999997</v>
      </c>
      <c r="S425" s="174">
        <v>0</v>
      </c>
      <c r="T425" s="175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176" t="s">
        <v>288</v>
      </c>
      <c r="AT425" s="176" t="s">
        <v>129</v>
      </c>
      <c r="AU425" s="176" t="s">
        <v>81</v>
      </c>
      <c r="AY425" s="19" t="s">
        <v>125</v>
      </c>
      <c r="BE425" s="177">
        <f>IF(N425="základní",J425,0)</f>
        <v>0</v>
      </c>
      <c r="BF425" s="177">
        <f>IF(N425="snížená",J425,0)</f>
        <v>0</v>
      </c>
      <c r="BG425" s="177">
        <f>IF(N425="zákl. přenesená",J425,0)</f>
        <v>0</v>
      </c>
      <c r="BH425" s="177">
        <f>IF(N425="sníž. přenesená",J425,0)</f>
        <v>0</v>
      </c>
      <c r="BI425" s="177">
        <f>IF(N425="nulová",J425,0)</f>
        <v>0</v>
      </c>
      <c r="BJ425" s="19" t="s">
        <v>79</v>
      </c>
      <c r="BK425" s="177">
        <f>ROUND(I425*H425,2)</f>
        <v>0</v>
      </c>
      <c r="BL425" s="19" t="s">
        <v>288</v>
      </c>
      <c r="BM425" s="176" t="s">
        <v>516</v>
      </c>
    </row>
    <row r="426" s="2" customFormat="1">
      <c r="A426" s="38"/>
      <c r="B426" s="39"/>
      <c r="C426" s="38"/>
      <c r="D426" s="178" t="s">
        <v>136</v>
      </c>
      <c r="E426" s="38"/>
      <c r="F426" s="179" t="s">
        <v>517</v>
      </c>
      <c r="G426" s="38"/>
      <c r="H426" s="38"/>
      <c r="I426" s="180"/>
      <c r="J426" s="38"/>
      <c r="K426" s="38"/>
      <c r="L426" s="39"/>
      <c r="M426" s="181"/>
      <c r="N426" s="182"/>
      <c r="O426" s="72"/>
      <c r="P426" s="72"/>
      <c r="Q426" s="72"/>
      <c r="R426" s="72"/>
      <c r="S426" s="72"/>
      <c r="T426" s="73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9" t="s">
        <v>136</v>
      </c>
      <c r="AU426" s="19" t="s">
        <v>81</v>
      </c>
    </row>
    <row r="427" s="13" customFormat="1">
      <c r="A427" s="13"/>
      <c r="B427" s="183"/>
      <c r="C427" s="13"/>
      <c r="D427" s="184" t="s">
        <v>138</v>
      </c>
      <c r="E427" s="185" t="s">
        <v>3</v>
      </c>
      <c r="F427" s="186" t="s">
        <v>504</v>
      </c>
      <c r="G427" s="13"/>
      <c r="H427" s="185" t="s">
        <v>3</v>
      </c>
      <c r="I427" s="187"/>
      <c r="J427" s="13"/>
      <c r="K427" s="13"/>
      <c r="L427" s="183"/>
      <c r="M427" s="188"/>
      <c r="N427" s="189"/>
      <c r="O427" s="189"/>
      <c r="P427" s="189"/>
      <c r="Q427" s="189"/>
      <c r="R427" s="189"/>
      <c r="S427" s="189"/>
      <c r="T427" s="19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5" t="s">
        <v>138</v>
      </c>
      <c r="AU427" s="185" t="s">
        <v>81</v>
      </c>
      <c r="AV427" s="13" t="s">
        <v>79</v>
      </c>
      <c r="AW427" s="13" t="s">
        <v>33</v>
      </c>
      <c r="AX427" s="13" t="s">
        <v>71</v>
      </c>
      <c r="AY427" s="185" t="s">
        <v>125</v>
      </c>
    </row>
    <row r="428" s="14" customFormat="1">
      <c r="A428" s="14"/>
      <c r="B428" s="191"/>
      <c r="C428" s="14"/>
      <c r="D428" s="184" t="s">
        <v>138</v>
      </c>
      <c r="E428" s="192" t="s">
        <v>3</v>
      </c>
      <c r="F428" s="193" t="s">
        <v>518</v>
      </c>
      <c r="G428" s="14"/>
      <c r="H428" s="194">
        <v>22.359999999999999</v>
      </c>
      <c r="I428" s="195"/>
      <c r="J428" s="14"/>
      <c r="K428" s="14"/>
      <c r="L428" s="191"/>
      <c r="M428" s="196"/>
      <c r="N428" s="197"/>
      <c r="O428" s="197"/>
      <c r="P428" s="197"/>
      <c r="Q428" s="197"/>
      <c r="R428" s="197"/>
      <c r="S428" s="197"/>
      <c r="T428" s="198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192" t="s">
        <v>138</v>
      </c>
      <c r="AU428" s="192" t="s">
        <v>81</v>
      </c>
      <c r="AV428" s="14" t="s">
        <v>81</v>
      </c>
      <c r="AW428" s="14" t="s">
        <v>33</v>
      </c>
      <c r="AX428" s="14" t="s">
        <v>71</v>
      </c>
      <c r="AY428" s="192" t="s">
        <v>125</v>
      </c>
    </row>
    <row r="429" s="15" customFormat="1">
      <c r="A429" s="15"/>
      <c r="B429" s="199"/>
      <c r="C429" s="15"/>
      <c r="D429" s="184" t="s">
        <v>138</v>
      </c>
      <c r="E429" s="200" t="s">
        <v>3</v>
      </c>
      <c r="F429" s="201" t="s">
        <v>141</v>
      </c>
      <c r="G429" s="15"/>
      <c r="H429" s="202">
        <v>22.359999999999999</v>
      </c>
      <c r="I429" s="203"/>
      <c r="J429" s="15"/>
      <c r="K429" s="15"/>
      <c r="L429" s="199"/>
      <c r="M429" s="204"/>
      <c r="N429" s="205"/>
      <c r="O429" s="205"/>
      <c r="P429" s="205"/>
      <c r="Q429" s="205"/>
      <c r="R429" s="205"/>
      <c r="S429" s="205"/>
      <c r="T429" s="206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00" t="s">
        <v>138</v>
      </c>
      <c r="AU429" s="200" t="s">
        <v>81</v>
      </c>
      <c r="AV429" s="15" t="s">
        <v>134</v>
      </c>
      <c r="AW429" s="15" t="s">
        <v>33</v>
      </c>
      <c r="AX429" s="15" t="s">
        <v>79</v>
      </c>
      <c r="AY429" s="200" t="s">
        <v>125</v>
      </c>
    </row>
    <row r="430" s="2" customFormat="1" ht="33" customHeight="1">
      <c r="A430" s="38"/>
      <c r="B430" s="164"/>
      <c r="C430" s="165" t="s">
        <v>519</v>
      </c>
      <c r="D430" s="165" t="s">
        <v>129</v>
      </c>
      <c r="E430" s="166" t="s">
        <v>520</v>
      </c>
      <c r="F430" s="167" t="s">
        <v>521</v>
      </c>
      <c r="G430" s="168" t="s">
        <v>501</v>
      </c>
      <c r="H430" s="169">
        <v>23.120000000000001</v>
      </c>
      <c r="I430" s="170"/>
      <c r="J430" s="171">
        <f>ROUND(I430*H430,2)</f>
        <v>0</v>
      </c>
      <c r="K430" s="167" t="s">
        <v>133</v>
      </c>
      <c r="L430" s="39"/>
      <c r="M430" s="172" t="s">
        <v>3</v>
      </c>
      <c r="N430" s="173" t="s">
        <v>42</v>
      </c>
      <c r="O430" s="72"/>
      <c r="P430" s="174">
        <f>O430*H430</f>
        <v>0</v>
      </c>
      <c r="Q430" s="174">
        <v>0.0016199999999999999</v>
      </c>
      <c r="R430" s="174">
        <f>Q430*H430</f>
        <v>0.037454399999999999</v>
      </c>
      <c r="S430" s="174">
        <v>0</v>
      </c>
      <c r="T430" s="175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76" t="s">
        <v>288</v>
      </c>
      <c r="AT430" s="176" t="s">
        <v>129</v>
      </c>
      <c r="AU430" s="176" t="s">
        <v>81</v>
      </c>
      <c r="AY430" s="19" t="s">
        <v>125</v>
      </c>
      <c r="BE430" s="177">
        <f>IF(N430="základní",J430,0)</f>
        <v>0</v>
      </c>
      <c r="BF430" s="177">
        <f>IF(N430="snížená",J430,0)</f>
        <v>0</v>
      </c>
      <c r="BG430" s="177">
        <f>IF(N430="zákl. přenesená",J430,0)</f>
        <v>0</v>
      </c>
      <c r="BH430" s="177">
        <f>IF(N430="sníž. přenesená",J430,0)</f>
        <v>0</v>
      </c>
      <c r="BI430" s="177">
        <f>IF(N430="nulová",J430,0)</f>
        <v>0</v>
      </c>
      <c r="BJ430" s="19" t="s">
        <v>79</v>
      </c>
      <c r="BK430" s="177">
        <f>ROUND(I430*H430,2)</f>
        <v>0</v>
      </c>
      <c r="BL430" s="19" t="s">
        <v>288</v>
      </c>
      <c r="BM430" s="176" t="s">
        <v>522</v>
      </c>
    </row>
    <row r="431" s="2" customFormat="1">
      <c r="A431" s="38"/>
      <c r="B431" s="39"/>
      <c r="C431" s="38"/>
      <c r="D431" s="178" t="s">
        <v>136</v>
      </c>
      <c r="E431" s="38"/>
      <c r="F431" s="179" t="s">
        <v>523</v>
      </c>
      <c r="G431" s="38"/>
      <c r="H431" s="38"/>
      <c r="I431" s="180"/>
      <c r="J431" s="38"/>
      <c r="K431" s="38"/>
      <c r="L431" s="39"/>
      <c r="M431" s="181"/>
      <c r="N431" s="182"/>
      <c r="O431" s="72"/>
      <c r="P431" s="72"/>
      <c r="Q431" s="72"/>
      <c r="R431" s="72"/>
      <c r="S431" s="72"/>
      <c r="T431" s="73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9" t="s">
        <v>136</v>
      </c>
      <c r="AU431" s="19" t="s">
        <v>81</v>
      </c>
    </row>
    <row r="432" s="13" customFormat="1">
      <c r="A432" s="13"/>
      <c r="B432" s="183"/>
      <c r="C432" s="13"/>
      <c r="D432" s="184" t="s">
        <v>138</v>
      </c>
      <c r="E432" s="185" t="s">
        <v>3</v>
      </c>
      <c r="F432" s="186" t="s">
        <v>504</v>
      </c>
      <c r="G432" s="13"/>
      <c r="H432" s="185" t="s">
        <v>3</v>
      </c>
      <c r="I432" s="187"/>
      <c r="J432" s="13"/>
      <c r="K432" s="13"/>
      <c r="L432" s="183"/>
      <c r="M432" s="188"/>
      <c r="N432" s="189"/>
      <c r="O432" s="189"/>
      <c r="P432" s="189"/>
      <c r="Q432" s="189"/>
      <c r="R432" s="189"/>
      <c r="S432" s="189"/>
      <c r="T432" s="19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5" t="s">
        <v>138</v>
      </c>
      <c r="AU432" s="185" t="s">
        <v>81</v>
      </c>
      <c r="AV432" s="13" t="s">
        <v>79</v>
      </c>
      <c r="AW432" s="13" t="s">
        <v>33</v>
      </c>
      <c r="AX432" s="13" t="s">
        <v>71</v>
      </c>
      <c r="AY432" s="185" t="s">
        <v>125</v>
      </c>
    </row>
    <row r="433" s="14" customFormat="1">
      <c r="A433" s="14"/>
      <c r="B433" s="191"/>
      <c r="C433" s="14"/>
      <c r="D433" s="184" t="s">
        <v>138</v>
      </c>
      <c r="E433" s="192" t="s">
        <v>3</v>
      </c>
      <c r="F433" s="193" t="s">
        <v>524</v>
      </c>
      <c r="G433" s="14"/>
      <c r="H433" s="194">
        <v>23.120000000000001</v>
      </c>
      <c r="I433" s="195"/>
      <c r="J433" s="14"/>
      <c r="K433" s="14"/>
      <c r="L433" s="191"/>
      <c r="M433" s="196"/>
      <c r="N433" s="197"/>
      <c r="O433" s="197"/>
      <c r="P433" s="197"/>
      <c r="Q433" s="197"/>
      <c r="R433" s="197"/>
      <c r="S433" s="197"/>
      <c r="T433" s="19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2" t="s">
        <v>138</v>
      </c>
      <c r="AU433" s="192" t="s">
        <v>81</v>
      </c>
      <c r="AV433" s="14" t="s">
        <v>81</v>
      </c>
      <c r="AW433" s="14" t="s">
        <v>33</v>
      </c>
      <c r="AX433" s="14" t="s">
        <v>71</v>
      </c>
      <c r="AY433" s="192" t="s">
        <v>125</v>
      </c>
    </row>
    <row r="434" s="15" customFormat="1">
      <c r="A434" s="15"/>
      <c r="B434" s="199"/>
      <c r="C434" s="15"/>
      <c r="D434" s="184" t="s">
        <v>138</v>
      </c>
      <c r="E434" s="200" t="s">
        <v>3</v>
      </c>
      <c r="F434" s="201" t="s">
        <v>141</v>
      </c>
      <c r="G434" s="15"/>
      <c r="H434" s="202">
        <v>23.120000000000001</v>
      </c>
      <c r="I434" s="203"/>
      <c r="J434" s="15"/>
      <c r="K434" s="15"/>
      <c r="L434" s="199"/>
      <c r="M434" s="204"/>
      <c r="N434" s="205"/>
      <c r="O434" s="205"/>
      <c r="P434" s="205"/>
      <c r="Q434" s="205"/>
      <c r="R434" s="205"/>
      <c r="S434" s="205"/>
      <c r="T434" s="206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00" t="s">
        <v>138</v>
      </c>
      <c r="AU434" s="200" t="s">
        <v>81</v>
      </c>
      <c r="AV434" s="15" t="s">
        <v>134</v>
      </c>
      <c r="AW434" s="15" t="s">
        <v>33</v>
      </c>
      <c r="AX434" s="15" t="s">
        <v>79</v>
      </c>
      <c r="AY434" s="200" t="s">
        <v>125</v>
      </c>
    </row>
    <row r="435" s="2" customFormat="1" ht="33" customHeight="1">
      <c r="A435" s="38"/>
      <c r="B435" s="164"/>
      <c r="C435" s="165" t="s">
        <v>525</v>
      </c>
      <c r="D435" s="165" t="s">
        <v>129</v>
      </c>
      <c r="E435" s="166" t="s">
        <v>526</v>
      </c>
      <c r="F435" s="167" t="s">
        <v>527</v>
      </c>
      <c r="G435" s="168" t="s">
        <v>176</v>
      </c>
      <c r="H435" s="169">
        <v>111.97199999999999</v>
      </c>
      <c r="I435" s="170"/>
      <c r="J435" s="171">
        <f>ROUND(I435*H435,2)</f>
        <v>0</v>
      </c>
      <c r="K435" s="167" t="s">
        <v>133</v>
      </c>
      <c r="L435" s="39"/>
      <c r="M435" s="172" t="s">
        <v>3</v>
      </c>
      <c r="N435" s="173" t="s">
        <v>42</v>
      </c>
      <c r="O435" s="72"/>
      <c r="P435" s="174">
        <f>O435*H435</f>
        <v>0</v>
      </c>
      <c r="Q435" s="174">
        <v>0</v>
      </c>
      <c r="R435" s="174">
        <f>Q435*H435</f>
        <v>0</v>
      </c>
      <c r="S435" s="174">
        <v>0</v>
      </c>
      <c r="T435" s="175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176" t="s">
        <v>288</v>
      </c>
      <c r="AT435" s="176" t="s">
        <v>129</v>
      </c>
      <c r="AU435" s="176" t="s">
        <v>81</v>
      </c>
      <c r="AY435" s="19" t="s">
        <v>125</v>
      </c>
      <c r="BE435" s="177">
        <f>IF(N435="základní",J435,0)</f>
        <v>0</v>
      </c>
      <c r="BF435" s="177">
        <f>IF(N435="snížená",J435,0)</f>
        <v>0</v>
      </c>
      <c r="BG435" s="177">
        <f>IF(N435="zákl. přenesená",J435,0)</f>
        <v>0</v>
      </c>
      <c r="BH435" s="177">
        <f>IF(N435="sníž. přenesená",J435,0)</f>
        <v>0</v>
      </c>
      <c r="BI435" s="177">
        <f>IF(N435="nulová",J435,0)</f>
        <v>0</v>
      </c>
      <c r="BJ435" s="19" t="s">
        <v>79</v>
      </c>
      <c r="BK435" s="177">
        <f>ROUND(I435*H435,2)</f>
        <v>0</v>
      </c>
      <c r="BL435" s="19" t="s">
        <v>288</v>
      </c>
      <c r="BM435" s="176" t="s">
        <v>528</v>
      </c>
    </row>
    <row r="436" s="2" customFormat="1">
      <c r="A436" s="38"/>
      <c r="B436" s="39"/>
      <c r="C436" s="38"/>
      <c r="D436" s="178" t="s">
        <v>136</v>
      </c>
      <c r="E436" s="38"/>
      <c r="F436" s="179" t="s">
        <v>529</v>
      </c>
      <c r="G436" s="38"/>
      <c r="H436" s="38"/>
      <c r="I436" s="180"/>
      <c r="J436" s="38"/>
      <c r="K436" s="38"/>
      <c r="L436" s="39"/>
      <c r="M436" s="181"/>
      <c r="N436" s="182"/>
      <c r="O436" s="72"/>
      <c r="P436" s="72"/>
      <c r="Q436" s="72"/>
      <c r="R436" s="72"/>
      <c r="S436" s="72"/>
      <c r="T436" s="73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9" t="s">
        <v>136</v>
      </c>
      <c r="AU436" s="19" t="s">
        <v>81</v>
      </c>
    </row>
    <row r="437" s="13" customFormat="1">
      <c r="A437" s="13"/>
      <c r="B437" s="183"/>
      <c r="C437" s="13"/>
      <c r="D437" s="184" t="s">
        <v>138</v>
      </c>
      <c r="E437" s="185" t="s">
        <v>3</v>
      </c>
      <c r="F437" s="186" t="s">
        <v>300</v>
      </c>
      <c r="G437" s="13"/>
      <c r="H437" s="185" t="s">
        <v>3</v>
      </c>
      <c r="I437" s="187"/>
      <c r="J437" s="13"/>
      <c r="K437" s="13"/>
      <c r="L437" s="183"/>
      <c r="M437" s="188"/>
      <c r="N437" s="189"/>
      <c r="O437" s="189"/>
      <c r="P437" s="189"/>
      <c r="Q437" s="189"/>
      <c r="R437" s="189"/>
      <c r="S437" s="189"/>
      <c r="T437" s="19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5" t="s">
        <v>138</v>
      </c>
      <c r="AU437" s="185" t="s">
        <v>81</v>
      </c>
      <c r="AV437" s="13" t="s">
        <v>79</v>
      </c>
      <c r="AW437" s="13" t="s">
        <v>33</v>
      </c>
      <c r="AX437" s="13" t="s">
        <v>71</v>
      </c>
      <c r="AY437" s="185" t="s">
        <v>125</v>
      </c>
    </row>
    <row r="438" s="14" customFormat="1">
      <c r="A438" s="14"/>
      <c r="B438" s="191"/>
      <c r="C438" s="14"/>
      <c r="D438" s="184" t="s">
        <v>138</v>
      </c>
      <c r="E438" s="192" t="s">
        <v>3</v>
      </c>
      <c r="F438" s="193" t="s">
        <v>313</v>
      </c>
      <c r="G438" s="14"/>
      <c r="H438" s="194">
        <v>105.17</v>
      </c>
      <c r="I438" s="195"/>
      <c r="J438" s="14"/>
      <c r="K438" s="14"/>
      <c r="L438" s="191"/>
      <c r="M438" s="196"/>
      <c r="N438" s="197"/>
      <c r="O438" s="197"/>
      <c r="P438" s="197"/>
      <c r="Q438" s="197"/>
      <c r="R438" s="197"/>
      <c r="S438" s="197"/>
      <c r="T438" s="198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192" t="s">
        <v>138</v>
      </c>
      <c r="AU438" s="192" t="s">
        <v>81</v>
      </c>
      <c r="AV438" s="14" t="s">
        <v>81</v>
      </c>
      <c r="AW438" s="14" t="s">
        <v>33</v>
      </c>
      <c r="AX438" s="14" t="s">
        <v>71</v>
      </c>
      <c r="AY438" s="192" t="s">
        <v>125</v>
      </c>
    </row>
    <row r="439" s="13" customFormat="1">
      <c r="A439" s="13"/>
      <c r="B439" s="183"/>
      <c r="C439" s="13"/>
      <c r="D439" s="184" t="s">
        <v>138</v>
      </c>
      <c r="E439" s="185" t="s">
        <v>3</v>
      </c>
      <c r="F439" s="186" t="s">
        <v>436</v>
      </c>
      <c r="G439" s="13"/>
      <c r="H439" s="185" t="s">
        <v>3</v>
      </c>
      <c r="I439" s="187"/>
      <c r="J439" s="13"/>
      <c r="K439" s="13"/>
      <c r="L439" s="183"/>
      <c r="M439" s="188"/>
      <c r="N439" s="189"/>
      <c r="O439" s="189"/>
      <c r="P439" s="189"/>
      <c r="Q439" s="189"/>
      <c r="R439" s="189"/>
      <c r="S439" s="189"/>
      <c r="T439" s="19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5" t="s">
        <v>138</v>
      </c>
      <c r="AU439" s="185" t="s">
        <v>81</v>
      </c>
      <c r="AV439" s="13" t="s">
        <v>79</v>
      </c>
      <c r="AW439" s="13" t="s">
        <v>33</v>
      </c>
      <c r="AX439" s="13" t="s">
        <v>71</v>
      </c>
      <c r="AY439" s="185" t="s">
        <v>125</v>
      </c>
    </row>
    <row r="440" s="14" customFormat="1">
      <c r="A440" s="14"/>
      <c r="B440" s="191"/>
      <c r="C440" s="14"/>
      <c r="D440" s="184" t="s">
        <v>138</v>
      </c>
      <c r="E440" s="192" t="s">
        <v>3</v>
      </c>
      <c r="F440" s="193" t="s">
        <v>496</v>
      </c>
      <c r="G440" s="14"/>
      <c r="H440" s="194">
        <v>12.752000000000001</v>
      </c>
      <c r="I440" s="195"/>
      <c r="J440" s="14"/>
      <c r="K440" s="14"/>
      <c r="L440" s="191"/>
      <c r="M440" s="196"/>
      <c r="N440" s="197"/>
      <c r="O440" s="197"/>
      <c r="P440" s="197"/>
      <c r="Q440" s="197"/>
      <c r="R440" s="197"/>
      <c r="S440" s="197"/>
      <c r="T440" s="19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192" t="s">
        <v>138</v>
      </c>
      <c r="AU440" s="192" t="s">
        <v>81</v>
      </c>
      <c r="AV440" s="14" t="s">
        <v>81</v>
      </c>
      <c r="AW440" s="14" t="s">
        <v>33</v>
      </c>
      <c r="AX440" s="14" t="s">
        <v>71</v>
      </c>
      <c r="AY440" s="192" t="s">
        <v>125</v>
      </c>
    </row>
    <row r="441" s="14" customFormat="1">
      <c r="A441" s="14"/>
      <c r="B441" s="191"/>
      <c r="C441" s="14"/>
      <c r="D441" s="184" t="s">
        <v>138</v>
      </c>
      <c r="E441" s="192" t="s">
        <v>3</v>
      </c>
      <c r="F441" s="193" t="s">
        <v>467</v>
      </c>
      <c r="G441" s="14"/>
      <c r="H441" s="194">
        <v>3.3540000000000001</v>
      </c>
      <c r="I441" s="195"/>
      <c r="J441" s="14"/>
      <c r="K441" s="14"/>
      <c r="L441" s="191"/>
      <c r="M441" s="196"/>
      <c r="N441" s="197"/>
      <c r="O441" s="197"/>
      <c r="P441" s="197"/>
      <c r="Q441" s="197"/>
      <c r="R441" s="197"/>
      <c r="S441" s="197"/>
      <c r="T441" s="19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192" t="s">
        <v>138</v>
      </c>
      <c r="AU441" s="192" t="s">
        <v>81</v>
      </c>
      <c r="AV441" s="14" t="s">
        <v>81</v>
      </c>
      <c r="AW441" s="14" t="s">
        <v>33</v>
      </c>
      <c r="AX441" s="14" t="s">
        <v>71</v>
      </c>
      <c r="AY441" s="192" t="s">
        <v>125</v>
      </c>
    </row>
    <row r="442" s="13" customFormat="1">
      <c r="A442" s="13"/>
      <c r="B442" s="183"/>
      <c r="C442" s="13"/>
      <c r="D442" s="184" t="s">
        <v>138</v>
      </c>
      <c r="E442" s="185" t="s">
        <v>3</v>
      </c>
      <c r="F442" s="186" t="s">
        <v>439</v>
      </c>
      <c r="G442" s="13"/>
      <c r="H442" s="185" t="s">
        <v>3</v>
      </c>
      <c r="I442" s="187"/>
      <c r="J442" s="13"/>
      <c r="K442" s="13"/>
      <c r="L442" s="183"/>
      <c r="M442" s="188"/>
      <c r="N442" s="189"/>
      <c r="O442" s="189"/>
      <c r="P442" s="189"/>
      <c r="Q442" s="189"/>
      <c r="R442" s="189"/>
      <c r="S442" s="189"/>
      <c r="T442" s="19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5" t="s">
        <v>138</v>
      </c>
      <c r="AU442" s="185" t="s">
        <v>81</v>
      </c>
      <c r="AV442" s="13" t="s">
        <v>79</v>
      </c>
      <c r="AW442" s="13" t="s">
        <v>33</v>
      </c>
      <c r="AX442" s="13" t="s">
        <v>71</v>
      </c>
      <c r="AY442" s="185" t="s">
        <v>125</v>
      </c>
    </row>
    <row r="443" s="14" customFormat="1">
      <c r="A443" s="14"/>
      <c r="B443" s="191"/>
      <c r="C443" s="14"/>
      <c r="D443" s="184" t="s">
        <v>138</v>
      </c>
      <c r="E443" s="192" t="s">
        <v>3</v>
      </c>
      <c r="F443" s="193" t="s">
        <v>497</v>
      </c>
      <c r="G443" s="14"/>
      <c r="H443" s="194">
        <v>6.8209999999999997</v>
      </c>
      <c r="I443" s="195"/>
      <c r="J443" s="14"/>
      <c r="K443" s="14"/>
      <c r="L443" s="191"/>
      <c r="M443" s="196"/>
      <c r="N443" s="197"/>
      <c r="O443" s="197"/>
      <c r="P443" s="197"/>
      <c r="Q443" s="197"/>
      <c r="R443" s="197"/>
      <c r="S443" s="197"/>
      <c r="T443" s="19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192" t="s">
        <v>138</v>
      </c>
      <c r="AU443" s="192" t="s">
        <v>81</v>
      </c>
      <c r="AV443" s="14" t="s">
        <v>81</v>
      </c>
      <c r="AW443" s="14" t="s">
        <v>33</v>
      </c>
      <c r="AX443" s="14" t="s">
        <v>71</v>
      </c>
      <c r="AY443" s="192" t="s">
        <v>125</v>
      </c>
    </row>
    <row r="444" s="13" customFormat="1">
      <c r="A444" s="13"/>
      <c r="B444" s="183"/>
      <c r="C444" s="13"/>
      <c r="D444" s="184" t="s">
        <v>138</v>
      </c>
      <c r="E444" s="185" t="s">
        <v>3</v>
      </c>
      <c r="F444" s="186" t="s">
        <v>243</v>
      </c>
      <c r="G444" s="13"/>
      <c r="H444" s="185" t="s">
        <v>3</v>
      </c>
      <c r="I444" s="187"/>
      <c r="J444" s="13"/>
      <c r="K444" s="13"/>
      <c r="L444" s="183"/>
      <c r="M444" s="188"/>
      <c r="N444" s="189"/>
      <c r="O444" s="189"/>
      <c r="P444" s="189"/>
      <c r="Q444" s="189"/>
      <c r="R444" s="189"/>
      <c r="S444" s="189"/>
      <c r="T444" s="19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5" t="s">
        <v>138</v>
      </c>
      <c r="AU444" s="185" t="s">
        <v>81</v>
      </c>
      <c r="AV444" s="13" t="s">
        <v>79</v>
      </c>
      <c r="AW444" s="13" t="s">
        <v>33</v>
      </c>
      <c r="AX444" s="13" t="s">
        <v>71</v>
      </c>
      <c r="AY444" s="185" t="s">
        <v>125</v>
      </c>
    </row>
    <row r="445" s="14" customFormat="1">
      <c r="A445" s="14"/>
      <c r="B445" s="191"/>
      <c r="C445" s="14"/>
      <c r="D445" s="184" t="s">
        <v>138</v>
      </c>
      <c r="E445" s="192" t="s">
        <v>3</v>
      </c>
      <c r="F445" s="193" t="s">
        <v>314</v>
      </c>
      <c r="G445" s="14"/>
      <c r="H445" s="194">
        <v>-16.125</v>
      </c>
      <c r="I445" s="195"/>
      <c r="J445" s="14"/>
      <c r="K445" s="14"/>
      <c r="L445" s="191"/>
      <c r="M445" s="196"/>
      <c r="N445" s="197"/>
      <c r="O445" s="197"/>
      <c r="P445" s="197"/>
      <c r="Q445" s="197"/>
      <c r="R445" s="197"/>
      <c r="S445" s="197"/>
      <c r="T445" s="19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192" t="s">
        <v>138</v>
      </c>
      <c r="AU445" s="192" t="s">
        <v>81</v>
      </c>
      <c r="AV445" s="14" t="s">
        <v>81</v>
      </c>
      <c r="AW445" s="14" t="s">
        <v>33</v>
      </c>
      <c r="AX445" s="14" t="s">
        <v>71</v>
      </c>
      <c r="AY445" s="192" t="s">
        <v>125</v>
      </c>
    </row>
    <row r="446" s="15" customFormat="1">
      <c r="A446" s="15"/>
      <c r="B446" s="199"/>
      <c r="C446" s="15"/>
      <c r="D446" s="184" t="s">
        <v>138</v>
      </c>
      <c r="E446" s="200" t="s">
        <v>3</v>
      </c>
      <c r="F446" s="201" t="s">
        <v>141</v>
      </c>
      <c r="G446" s="15"/>
      <c r="H446" s="202">
        <v>111.97199999999999</v>
      </c>
      <c r="I446" s="203"/>
      <c r="J446" s="15"/>
      <c r="K446" s="15"/>
      <c r="L446" s="199"/>
      <c r="M446" s="204"/>
      <c r="N446" s="205"/>
      <c r="O446" s="205"/>
      <c r="P446" s="205"/>
      <c r="Q446" s="205"/>
      <c r="R446" s="205"/>
      <c r="S446" s="205"/>
      <c r="T446" s="206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00" t="s">
        <v>138</v>
      </c>
      <c r="AU446" s="200" t="s">
        <v>81</v>
      </c>
      <c r="AV446" s="15" t="s">
        <v>134</v>
      </c>
      <c r="AW446" s="15" t="s">
        <v>33</v>
      </c>
      <c r="AX446" s="15" t="s">
        <v>79</v>
      </c>
      <c r="AY446" s="200" t="s">
        <v>125</v>
      </c>
    </row>
    <row r="447" s="2" customFormat="1" ht="24.15" customHeight="1">
      <c r="A447" s="38"/>
      <c r="B447" s="164"/>
      <c r="C447" s="207" t="s">
        <v>530</v>
      </c>
      <c r="D447" s="207" t="s">
        <v>153</v>
      </c>
      <c r="E447" s="208" t="s">
        <v>272</v>
      </c>
      <c r="F447" s="209" t="s">
        <v>273</v>
      </c>
      <c r="G447" s="210" t="s">
        <v>176</v>
      </c>
      <c r="H447" s="211">
        <v>128.768</v>
      </c>
      <c r="I447" s="212"/>
      <c r="J447" s="213">
        <f>ROUND(I447*H447,2)</f>
        <v>0</v>
      </c>
      <c r="K447" s="209" t="s">
        <v>133</v>
      </c>
      <c r="L447" s="214"/>
      <c r="M447" s="215" t="s">
        <v>3</v>
      </c>
      <c r="N447" s="216" t="s">
        <v>42</v>
      </c>
      <c r="O447" s="72"/>
      <c r="P447" s="174">
        <f>O447*H447</f>
        <v>0</v>
      </c>
      <c r="Q447" s="174">
        <v>0.00029999999999999997</v>
      </c>
      <c r="R447" s="174">
        <f>Q447*H447</f>
        <v>0.038630399999999995</v>
      </c>
      <c r="S447" s="174">
        <v>0</v>
      </c>
      <c r="T447" s="175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176" t="s">
        <v>446</v>
      </c>
      <c r="AT447" s="176" t="s">
        <v>153</v>
      </c>
      <c r="AU447" s="176" t="s">
        <v>81</v>
      </c>
      <c r="AY447" s="19" t="s">
        <v>125</v>
      </c>
      <c r="BE447" s="177">
        <f>IF(N447="základní",J447,0)</f>
        <v>0</v>
      </c>
      <c r="BF447" s="177">
        <f>IF(N447="snížená",J447,0)</f>
        <v>0</v>
      </c>
      <c r="BG447" s="177">
        <f>IF(N447="zákl. přenesená",J447,0)</f>
        <v>0</v>
      </c>
      <c r="BH447" s="177">
        <f>IF(N447="sníž. přenesená",J447,0)</f>
        <v>0</v>
      </c>
      <c r="BI447" s="177">
        <f>IF(N447="nulová",J447,0)</f>
        <v>0</v>
      </c>
      <c r="BJ447" s="19" t="s">
        <v>79</v>
      </c>
      <c r="BK447" s="177">
        <f>ROUND(I447*H447,2)</f>
        <v>0</v>
      </c>
      <c r="BL447" s="19" t="s">
        <v>288</v>
      </c>
      <c r="BM447" s="176" t="s">
        <v>531</v>
      </c>
    </row>
    <row r="448" s="2" customFormat="1">
      <c r="A448" s="38"/>
      <c r="B448" s="39"/>
      <c r="C448" s="38"/>
      <c r="D448" s="178" t="s">
        <v>136</v>
      </c>
      <c r="E448" s="38"/>
      <c r="F448" s="179" t="s">
        <v>275</v>
      </c>
      <c r="G448" s="38"/>
      <c r="H448" s="38"/>
      <c r="I448" s="180"/>
      <c r="J448" s="38"/>
      <c r="K448" s="38"/>
      <c r="L448" s="39"/>
      <c r="M448" s="181"/>
      <c r="N448" s="182"/>
      <c r="O448" s="72"/>
      <c r="P448" s="72"/>
      <c r="Q448" s="72"/>
      <c r="R448" s="72"/>
      <c r="S448" s="72"/>
      <c r="T448" s="73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9" t="s">
        <v>136</v>
      </c>
      <c r="AU448" s="19" t="s">
        <v>81</v>
      </c>
    </row>
    <row r="449" s="14" customFormat="1">
      <c r="A449" s="14"/>
      <c r="B449" s="191"/>
      <c r="C449" s="14"/>
      <c r="D449" s="184" t="s">
        <v>138</v>
      </c>
      <c r="E449" s="14"/>
      <c r="F449" s="193" t="s">
        <v>532</v>
      </c>
      <c r="G449" s="14"/>
      <c r="H449" s="194">
        <v>128.768</v>
      </c>
      <c r="I449" s="195"/>
      <c r="J449" s="14"/>
      <c r="K449" s="14"/>
      <c r="L449" s="191"/>
      <c r="M449" s="196"/>
      <c r="N449" s="197"/>
      <c r="O449" s="197"/>
      <c r="P449" s="197"/>
      <c r="Q449" s="197"/>
      <c r="R449" s="197"/>
      <c r="S449" s="197"/>
      <c r="T449" s="19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192" t="s">
        <v>138</v>
      </c>
      <c r="AU449" s="192" t="s">
        <v>81</v>
      </c>
      <c r="AV449" s="14" t="s">
        <v>81</v>
      </c>
      <c r="AW449" s="14" t="s">
        <v>4</v>
      </c>
      <c r="AX449" s="14" t="s">
        <v>79</v>
      </c>
      <c r="AY449" s="192" t="s">
        <v>125</v>
      </c>
    </row>
    <row r="450" s="2" customFormat="1" ht="44.25" customHeight="1">
      <c r="A450" s="38"/>
      <c r="B450" s="164"/>
      <c r="C450" s="165" t="s">
        <v>533</v>
      </c>
      <c r="D450" s="165" t="s">
        <v>129</v>
      </c>
      <c r="E450" s="166" t="s">
        <v>534</v>
      </c>
      <c r="F450" s="167" t="s">
        <v>535</v>
      </c>
      <c r="G450" s="168" t="s">
        <v>536</v>
      </c>
      <c r="H450" s="218"/>
      <c r="I450" s="170"/>
      <c r="J450" s="171">
        <f>ROUND(I450*H450,2)</f>
        <v>0</v>
      </c>
      <c r="K450" s="167" t="s">
        <v>133</v>
      </c>
      <c r="L450" s="39"/>
      <c r="M450" s="172" t="s">
        <v>3</v>
      </c>
      <c r="N450" s="173" t="s">
        <v>42</v>
      </c>
      <c r="O450" s="72"/>
      <c r="P450" s="174">
        <f>O450*H450</f>
        <v>0</v>
      </c>
      <c r="Q450" s="174">
        <v>0</v>
      </c>
      <c r="R450" s="174">
        <f>Q450*H450</f>
        <v>0</v>
      </c>
      <c r="S450" s="174">
        <v>0</v>
      </c>
      <c r="T450" s="175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176" t="s">
        <v>288</v>
      </c>
      <c r="AT450" s="176" t="s">
        <v>129</v>
      </c>
      <c r="AU450" s="176" t="s">
        <v>81</v>
      </c>
      <c r="AY450" s="19" t="s">
        <v>125</v>
      </c>
      <c r="BE450" s="177">
        <f>IF(N450="základní",J450,0)</f>
        <v>0</v>
      </c>
      <c r="BF450" s="177">
        <f>IF(N450="snížená",J450,0)</f>
        <v>0</v>
      </c>
      <c r="BG450" s="177">
        <f>IF(N450="zákl. přenesená",J450,0)</f>
        <v>0</v>
      </c>
      <c r="BH450" s="177">
        <f>IF(N450="sníž. přenesená",J450,0)</f>
        <v>0</v>
      </c>
      <c r="BI450" s="177">
        <f>IF(N450="nulová",J450,0)</f>
        <v>0</v>
      </c>
      <c r="BJ450" s="19" t="s">
        <v>79</v>
      </c>
      <c r="BK450" s="177">
        <f>ROUND(I450*H450,2)</f>
        <v>0</v>
      </c>
      <c r="BL450" s="19" t="s">
        <v>288</v>
      </c>
      <c r="BM450" s="176" t="s">
        <v>537</v>
      </c>
    </row>
    <row r="451" s="2" customFormat="1">
      <c r="A451" s="38"/>
      <c r="B451" s="39"/>
      <c r="C451" s="38"/>
      <c r="D451" s="178" t="s">
        <v>136</v>
      </c>
      <c r="E451" s="38"/>
      <c r="F451" s="179" t="s">
        <v>538</v>
      </c>
      <c r="G451" s="38"/>
      <c r="H451" s="38"/>
      <c r="I451" s="180"/>
      <c r="J451" s="38"/>
      <c r="K451" s="38"/>
      <c r="L451" s="39"/>
      <c r="M451" s="181"/>
      <c r="N451" s="182"/>
      <c r="O451" s="72"/>
      <c r="P451" s="72"/>
      <c r="Q451" s="72"/>
      <c r="R451" s="72"/>
      <c r="S451" s="72"/>
      <c r="T451" s="73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9" t="s">
        <v>136</v>
      </c>
      <c r="AU451" s="19" t="s">
        <v>81</v>
      </c>
    </row>
    <row r="452" s="12" customFormat="1" ht="22.8" customHeight="1">
      <c r="A452" s="12"/>
      <c r="B452" s="151"/>
      <c r="C452" s="12"/>
      <c r="D452" s="152" t="s">
        <v>70</v>
      </c>
      <c r="E452" s="162" t="s">
        <v>539</v>
      </c>
      <c r="F452" s="162" t="s">
        <v>540</v>
      </c>
      <c r="G452" s="12"/>
      <c r="H452" s="12"/>
      <c r="I452" s="154"/>
      <c r="J452" s="163">
        <f>BK452</f>
        <v>0</v>
      </c>
      <c r="K452" s="12"/>
      <c r="L452" s="151"/>
      <c r="M452" s="156"/>
      <c r="N452" s="157"/>
      <c r="O452" s="157"/>
      <c r="P452" s="158">
        <f>SUM(P453:P502)</f>
        <v>0</v>
      </c>
      <c r="Q452" s="157"/>
      <c r="R452" s="158">
        <f>SUM(R453:R502)</f>
        <v>0.96830645999999998</v>
      </c>
      <c r="S452" s="157"/>
      <c r="T452" s="159">
        <f>SUM(T453:T502)</f>
        <v>0.49865199999999998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52" t="s">
        <v>81</v>
      </c>
      <c r="AT452" s="160" t="s">
        <v>70</v>
      </c>
      <c r="AU452" s="160" t="s">
        <v>79</v>
      </c>
      <c r="AY452" s="152" t="s">
        <v>125</v>
      </c>
      <c r="BK452" s="161">
        <f>SUM(BK453:BK502)</f>
        <v>0</v>
      </c>
    </row>
    <row r="453" s="2" customFormat="1" ht="44.25" customHeight="1">
      <c r="A453" s="38"/>
      <c r="B453" s="164"/>
      <c r="C453" s="165" t="s">
        <v>541</v>
      </c>
      <c r="D453" s="165" t="s">
        <v>129</v>
      </c>
      <c r="E453" s="166" t="s">
        <v>542</v>
      </c>
      <c r="F453" s="167" t="s">
        <v>543</v>
      </c>
      <c r="G453" s="168" t="s">
        <v>176</v>
      </c>
      <c r="H453" s="169">
        <v>21.346</v>
      </c>
      <c r="I453" s="170"/>
      <c r="J453" s="171">
        <f>ROUND(I453*H453,2)</f>
        <v>0</v>
      </c>
      <c r="K453" s="167" t="s">
        <v>133</v>
      </c>
      <c r="L453" s="39"/>
      <c r="M453" s="172" t="s">
        <v>3</v>
      </c>
      <c r="N453" s="173" t="s">
        <v>42</v>
      </c>
      <c r="O453" s="72"/>
      <c r="P453" s="174">
        <f>O453*H453</f>
        <v>0</v>
      </c>
      <c r="Q453" s="174">
        <v>0.0060600000000000003</v>
      </c>
      <c r="R453" s="174">
        <f>Q453*H453</f>
        <v>0.12935676000000002</v>
      </c>
      <c r="S453" s="174">
        <v>0</v>
      </c>
      <c r="T453" s="175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176" t="s">
        <v>288</v>
      </c>
      <c r="AT453" s="176" t="s">
        <v>129</v>
      </c>
      <c r="AU453" s="176" t="s">
        <v>81</v>
      </c>
      <c r="AY453" s="19" t="s">
        <v>125</v>
      </c>
      <c r="BE453" s="177">
        <f>IF(N453="základní",J453,0)</f>
        <v>0</v>
      </c>
      <c r="BF453" s="177">
        <f>IF(N453="snížená",J453,0)</f>
        <v>0</v>
      </c>
      <c r="BG453" s="177">
        <f>IF(N453="zákl. přenesená",J453,0)</f>
        <v>0</v>
      </c>
      <c r="BH453" s="177">
        <f>IF(N453="sníž. přenesená",J453,0)</f>
        <v>0</v>
      </c>
      <c r="BI453" s="177">
        <f>IF(N453="nulová",J453,0)</f>
        <v>0</v>
      </c>
      <c r="BJ453" s="19" t="s">
        <v>79</v>
      </c>
      <c r="BK453" s="177">
        <f>ROUND(I453*H453,2)</f>
        <v>0</v>
      </c>
      <c r="BL453" s="19" t="s">
        <v>288</v>
      </c>
      <c r="BM453" s="176" t="s">
        <v>544</v>
      </c>
    </row>
    <row r="454" s="2" customFormat="1">
      <c r="A454" s="38"/>
      <c r="B454" s="39"/>
      <c r="C454" s="38"/>
      <c r="D454" s="178" t="s">
        <v>136</v>
      </c>
      <c r="E454" s="38"/>
      <c r="F454" s="179" t="s">
        <v>545</v>
      </c>
      <c r="G454" s="38"/>
      <c r="H454" s="38"/>
      <c r="I454" s="180"/>
      <c r="J454" s="38"/>
      <c r="K454" s="38"/>
      <c r="L454" s="39"/>
      <c r="M454" s="181"/>
      <c r="N454" s="182"/>
      <c r="O454" s="72"/>
      <c r="P454" s="72"/>
      <c r="Q454" s="72"/>
      <c r="R454" s="72"/>
      <c r="S454" s="72"/>
      <c r="T454" s="73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9" t="s">
        <v>136</v>
      </c>
      <c r="AU454" s="19" t="s">
        <v>81</v>
      </c>
    </row>
    <row r="455" s="13" customFormat="1">
      <c r="A455" s="13"/>
      <c r="B455" s="183"/>
      <c r="C455" s="13"/>
      <c r="D455" s="184" t="s">
        <v>138</v>
      </c>
      <c r="E455" s="185" t="s">
        <v>3</v>
      </c>
      <c r="F455" s="186" t="s">
        <v>504</v>
      </c>
      <c r="G455" s="13"/>
      <c r="H455" s="185" t="s">
        <v>3</v>
      </c>
      <c r="I455" s="187"/>
      <c r="J455" s="13"/>
      <c r="K455" s="13"/>
      <c r="L455" s="183"/>
      <c r="M455" s="188"/>
      <c r="N455" s="189"/>
      <c r="O455" s="189"/>
      <c r="P455" s="189"/>
      <c r="Q455" s="189"/>
      <c r="R455" s="189"/>
      <c r="S455" s="189"/>
      <c r="T455" s="19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5" t="s">
        <v>138</v>
      </c>
      <c r="AU455" s="185" t="s">
        <v>81</v>
      </c>
      <c r="AV455" s="13" t="s">
        <v>79</v>
      </c>
      <c r="AW455" s="13" t="s">
        <v>33</v>
      </c>
      <c r="AX455" s="13" t="s">
        <v>71</v>
      </c>
      <c r="AY455" s="185" t="s">
        <v>125</v>
      </c>
    </row>
    <row r="456" s="13" customFormat="1">
      <c r="A456" s="13"/>
      <c r="B456" s="183"/>
      <c r="C456" s="13"/>
      <c r="D456" s="184" t="s">
        <v>138</v>
      </c>
      <c r="E456" s="185" t="s">
        <v>3</v>
      </c>
      <c r="F456" s="186" t="s">
        <v>436</v>
      </c>
      <c r="G456" s="13"/>
      <c r="H456" s="185" t="s">
        <v>3</v>
      </c>
      <c r="I456" s="187"/>
      <c r="J456" s="13"/>
      <c r="K456" s="13"/>
      <c r="L456" s="183"/>
      <c r="M456" s="188"/>
      <c r="N456" s="189"/>
      <c r="O456" s="189"/>
      <c r="P456" s="189"/>
      <c r="Q456" s="189"/>
      <c r="R456" s="189"/>
      <c r="S456" s="189"/>
      <c r="T456" s="19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5" t="s">
        <v>138</v>
      </c>
      <c r="AU456" s="185" t="s">
        <v>81</v>
      </c>
      <c r="AV456" s="13" t="s">
        <v>79</v>
      </c>
      <c r="AW456" s="13" t="s">
        <v>33</v>
      </c>
      <c r="AX456" s="13" t="s">
        <v>71</v>
      </c>
      <c r="AY456" s="185" t="s">
        <v>125</v>
      </c>
    </row>
    <row r="457" s="14" customFormat="1">
      <c r="A457" s="14"/>
      <c r="B457" s="191"/>
      <c r="C457" s="14"/>
      <c r="D457" s="184" t="s">
        <v>138</v>
      </c>
      <c r="E457" s="192" t="s">
        <v>3</v>
      </c>
      <c r="F457" s="193" t="s">
        <v>546</v>
      </c>
      <c r="G457" s="14"/>
      <c r="H457" s="194">
        <v>12.414</v>
      </c>
      <c r="I457" s="195"/>
      <c r="J457" s="14"/>
      <c r="K457" s="14"/>
      <c r="L457" s="191"/>
      <c r="M457" s="196"/>
      <c r="N457" s="197"/>
      <c r="O457" s="197"/>
      <c r="P457" s="197"/>
      <c r="Q457" s="197"/>
      <c r="R457" s="197"/>
      <c r="S457" s="197"/>
      <c r="T457" s="198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2" t="s">
        <v>138</v>
      </c>
      <c r="AU457" s="192" t="s">
        <v>81</v>
      </c>
      <c r="AV457" s="14" t="s">
        <v>81</v>
      </c>
      <c r="AW457" s="14" t="s">
        <v>33</v>
      </c>
      <c r="AX457" s="14" t="s">
        <v>71</v>
      </c>
      <c r="AY457" s="192" t="s">
        <v>125</v>
      </c>
    </row>
    <row r="458" s="13" customFormat="1">
      <c r="A458" s="13"/>
      <c r="B458" s="183"/>
      <c r="C458" s="13"/>
      <c r="D458" s="184" t="s">
        <v>138</v>
      </c>
      <c r="E458" s="185" t="s">
        <v>3</v>
      </c>
      <c r="F458" s="186" t="s">
        <v>439</v>
      </c>
      <c r="G458" s="13"/>
      <c r="H458" s="185" t="s">
        <v>3</v>
      </c>
      <c r="I458" s="187"/>
      <c r="J458" s="13"/>
      <c r="K458" s="13"/>
      <c r="L458" s="183"/>
      <c r="M458" s="188"/>
      <c r="N458" s="189"/>
      <c r="O458" s="189"/>
      <c r="P458" s="189"/>
      <c r="Q458" s="189"/>
      <c r="R458" s="189"/>
      <c r="S458" s="189"/>
      <c r="T458" s="19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85" t="s">
        <v>138</v>
      </c>
      <c r="AU458" s="185" t="s">
        <v>81</v>
      </c>
      <c r="AV458" s="13" t="s">
        <v>79</v>
      </c>
      <c r="AW458" s="13" t="s">
        <v>33</v>
      </c>
      <c r="AX458" s="13" t="s">
        <v>71</v>
      </c>
      <c r="AY458" s="185" t="s">
        <v>125</v>
      </c>
    </row>
    <row r="459" s="14" customFormat="1">
      <c r="A459" s="14"/>
      <c r="B459" s="191"/>
      <c r="C459" s="14"/>
      <c r="D459" s="184" t="s">
        <v>138</v>
      </c>
      <c r="E459" s="192" t="s">
        <v>3</v>
      </c>
      <c r="F459" s="193" t="s">
        <v>547</v>
      </c>
      <c r="G459" s="14"/>
      <c r="H459" s="194">
        <v>8.9320000000000004</v>
      </c>
      <c r="I459" s="195"/>
      <c r="J459" s="14"/>
      <c r="K459" s="14"/>
      <c r="L459" s="191"/>
      <c r="M459" s="196"/>
      <c r="N459" s="197"/>
      <c r="O459" s="197"/>
      <c r="P459" s="197"/>
      <c r="Q459" s="197"/>
      <c r="R459" s="197"/>
      <c r="S459" s="197"/>
      <c r="T459" s="19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192" t="s">
        <v>138</v>
      </c>
      <c r="AU459" s="192" t="s">
        <v>81</v>
      </c>
      <c r="AV459" s="14" t="s">
        <v>81</v>
      </c>
      <c r="AW459" s="14" t="s">
        <v>33</v>
      </c>
      <c r="AX459" s="14" t="s">
        <v>71</v>
      </c>
      <c r="AY459" s="192" t="s">
        <v>125</v>
      </c>
    </row>
    <row r="460" s="15" customFormat="1">
      <c r="A460" s="15"/>
      <c r="B460" s="199"/>
      <c r="C460" s="15"/>
      <c r="D460" s="184" t="s">
        <v>138</v>
      </c>
      <c r="E460" s="200" t="s">
        <v>3</v>
      </c>
      <c r="F460" s="201" t="s">
        <v>141</v>
      </c>
      <c r="G460" s="15"/>
      <c r="H460" s="202">
        <v>21.346</v>
      </c>
      <c r="I460" s="203"/>
      <c r="J460" s="15"/>
      <c r="K460" s="15"/>
      <c r="L460" s="199"/>
      <c r="M460" s="204"/>
      <c r="N460" s="205"/>
      <c r="O460" s="205"/>
      <c r="P460" s="205"/>
      <c r="Q460" s="205"/>
      <c r="R460" s="205"/>
      <c r="S460" s="205"/>
      <c r="T460" s="206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00" t="s">
        <v>138</v>
      </c>
      <c r="AU460" s="200" t="s">
        <v>81</v>
      </c>
      <c r="AV460" s="15" t="s">
        <v>134</v>
      </c>
      <c r="AW460" s="15" t="s">
        <v>33</v>
      </c>
      <c r="AX460" s="15" t="s">
        <v>79</v>
      </c>
      <c r="AY460" s="200" t="s">
        <v>125</v>
      </c>
    </row>
    <row r="461" s="2" customFormat="1" ht="24.15" customHeight="1">
      <c r="A461" s="38"/>
      <c r="B461" s="164"/>
      <c r="C461" s="207" t="s">
        <v>548</v>
      </c>
      <c r="D461" s="207" t="s">
        <v>153</v>
      </c>
      <c r="E461" s="208" t="s">
        <v>549</v>
      </c>
      <c r="F461" s="209" t="s">
        <v>550</v>
      </c>
      <c r="G461" s="210" t="s">
        <v>176</v>
      </c>
      <c r="H461" s="211">
        <v>24.547999999999998</v>
      </c>
      <c r="I461" s="212"/>
      <c r="J461" s="213">
        <f>ROUND(I461*H461,2)</f>
        <v>0</v>
      </c>
      <c r="K461" s="209" t="s">
        <v>133</v>
      </c>
      <c r="L461" s="214"/>
      <c r="M461" s="215" t="s">
        <v>3</v>
      </c>
      <c r="N461" s="216" t="s">
        <v>42</v>
      </c>
      <c r="O461" s="72"/>
      <c r="P461" s="174">
        <f>O461*H461</f>
        <v>0</v>
      </c>
      <c r="Q461" s="174">
        <v>0.0014</v>
      </c>
      <c r="R461" s="174">
        <f>Q461*H461</f>
        <v>0.034367200000000001</v>
      </c>
      <c r="S461" s="174">
        <v>0</v>
      </c>
      <c r="T461" s="175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76" t="s">
        <v>446</v>
      </c>
      <c r="AT461" s="176" t="s">
        <v>153</v>
      </c>
      <c r="AU461" s="176" t="s">
        <v>81</v>
      </c>
      <c r="AY461" s="19" t="s">
        <v>125</v>
      </c>
      <c r="BE461" s="177">
        <f>IF(N461="základní",J461,0)</f>
        <v>0</v>
      </c>
      <c r="BF461" s="177">
        <f>IF(N461="snížená",J461,0)</f>
        <v>0</v>
      </c>
      <c r="BG461" s="177">
        <f>IF(N461="zákl. přenesená",J461,0)</f>
        <v>0</v>
      </c>
      <c r="BH461" s="177">
        <f>IF(N461="sníž. přenesená",J461,0)</f>
        <v>0</v>
      </c>
      <c r="BI461" s="177">
        <f>IF(N461="nulová",J461,0)</f>
        <v>0</v>
      </c>
      <c r="BJ461" s="19" t="s">
        <v>79</v>
      </c>
      <c r="BK461" s="177">
        <f>ROUND(I461*H461,2)</f>
        <v>0</v>
      </c>
      <c r="BL461" s="19" t="s">
        <v>288</v>
      </c>
      <c r="BM461" s="176" t="s">
        <v>551</v>
      </c>
    </row>
    <row r="462" s="2" customFormat="1">
      <c r="A462" s="38"/>
      <c r="B462" s="39"/>
      <c r="C462" s="38"/>
      <c r="D462" s="178" t="s">
        <v>136</v>
      </c>
      <c r="E462" s="38"/>
      <c r="F462" s="179" t="s">
        <v>552</v>
      </c>
      <c r="G462" s="38"/>
      <c r="H462" s="38"/>
      <c r="I462" s="180"/>
      <c r="J462" s="38"/>
      <c r="K462" s="38"/>
      <c r="L462" s="39"/>
      <c r="M462" s="181"/>
      <c r="N462" s="182"/>
      <c r="O462" s="72"/>
      <c r="P462" s="72"/>
      <c r="Q462" s="72"/>
      <c r="R462" s="72"/>
      <c r="S462" s="72"/>
      <c r="T462" s="73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9" t="s">
        <v>136</v>
      </c>
      <c r="AU462" s="19" t="s">
        <v>81</v>
      </c>
    </row>
    <row r="463" s="14" customFormat="1">
      <c r="A463" s="14"/>
      <c r="B463" s="191"/>
      <c r="C463" s="14"/>
      <c r="D463" s="184" t="s">
        <v>138</v>
      </c>
      <c r="E463" s="14"/>
      <c r="F463" s="193" t="s">
        <v>553</v>
      </c>
      <c r="G463" s="14"/>
      <c r="H463" s="194">
        <v>24.547999999999998</v>
      </c>
      <c r="I463" s="195"/>
      <c r="J463" s="14"/>
      <c r="K463" s="14"/>
      <c r="L463" s="191"/>
      <c r="M463" s="196"/>
      <c r="N463" s="197"/>
      <c r="O463" s="197"/>
      <c r="P463" s="197"/>
      <c r="Q463" s="197"/>
      <c r="R463" s="197"/>
      <c r="S463" s="197"/>
      <c r="T463" s="19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192" t="s">
        <v>138</v>
      </c>
      <c r="AU463" s="192" t="s">
        <v>81</v>
      </c>
      <c r="AV463" s="14" t="s">
        <v>81</v>
      </c>
      <c r="AW463" s="14" t="s">
        <v>4</v>
      </c>
      <c r="AX463" s="14" t="s">
        <v>79</v>
      </c>
      <c r="AY463" s="192" t="s">
        <v>125</v>
      </c>
    </row>
    <row r="464" s="2" customFormat="1" ht="49.05" customHeight="1">
      <c r="A464" s="38"/>
      <c r="B464" s="164"/>
      <c r="C464" s="165" t="s">
        <v>554</v>
      </c>
      <c r="D464" s="165" t="s">
        <v>129</v>
      </c>
      <c r="E464" s="166" t="s">
        <v>555</v>
      </c>
      <c r="F464" s="167" t="s">
        <v>556</v>
      </c>
      <c r="G464" s="168" t="s">
        <v>176</v>
      </c>
      <c r="H464" s="169">
        <v>89.045000000000002</v>
      </c>
      <c r="I464" s="170"/>
      <c r="J464" s="171">
        <f>ROUND(I464*H464,2)</f>
        <v>0</v>
      </c>
      <c r="K464" s="167" t="s">
        <v>133</v>
      </c>
      <c r="L464" s="39"/>
      <c r="M464" s="172" t="s">
        <v>3</v>
      </c>
      <c r="N464" s="173" t="s">
        <v>42</v>
      </c>
      <c r="O464" s="72"/>
      <c r="P464" s="174">
        <f>O464*H464</f>
        <v>0</v>
      </c>
      <c r="Q464" s="174">
        <v>0</v>
      </c>
      <c r="R464" s="174">
        <f>Q464*H464</f>
        <v>0</v>
      </c>
      <c r="S464" s="174">
        <v>0.0055999999999999999</v>
      </c>
      <c r="T464" s="175">
        <f>S464*H464</f>
        <v>0.49865199999999998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176" t="s">
        <v>288</v>
      </c>
      <c r="AT464" s="176" t="s">
        <v>129</v>
      </c>
      <c r="AU464" s="176" t="s">
        <v>81</v>
      </c>
      <c r="AY464" s="19" t="s">
        <v>125</v>
      </c>
      <c r="BE464" s="177">
        <f>IF(N464="základní",J464,0)</f>
        <v>0</v>
      </c>
      <c r="BF464" s="177">
        <f>IF(N464="snížená",J464,0)</f>
        <v>0</v>
      </c>
      <c r="BG464" s="177">
        <f>IF(N464="zákl. přenesená",J464,0)</f>
        <v>0</v>
      </c>
      <c r="BH464" s="177">
        <f>IF(N464="sníž. přenesená",J464,0)</f>
        <v>0</v>
      </c>
      <c r="BI464" s="177">
        <f>IF(N464="nulová",J464,0)</f>
        <v>0</v>
      </c>
      <c r="BJ464" s="19" t="s">
        <v>79</v>
      </c>
      <c r="BK464" s="177">
        <f>ROUND(I464*H464,2)</f>
        <v>0</v>
      </c>
      <c r="BL464" s="19" t="s">
        <v>288</v>
      </c>
      <c r="BM464" s="176" t="s">
        <v>557</v>
      </c>
    </row>
    <row r="465" s="2" customFormat="1">
      <c r="A465" s="38"/>
      <c r="B465" s="39"/>
      <c r="C465" s="38"/>
      <c r="D465" s="178" t="s">
        <v>136</v>
      </c>
      <c r="E465" s="38"/>
      <c r="F465" s="179" t="s">
        <v>558</v>
      </c>
      <c r="G465" s="38"/>
      <c r="H465" s="38"/>
      <c r="I465" s="180"/>
      <c r="J465" s="38"/>
      <c r="K465" s="38"/>
      <c r="L465" s="39"/>
      <c r="M465" s="181"/>
      <c r="N465" s="182"/>
      <c r="O465" s="72"/>
      <c r="P465" s="72"/>
      <c r="Q465" s="72"/>
      <c r="R465" s="72"/>
      <c r="S465" s="72"/>
      <c r="T465" s="73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9" t="s">
        <v>136</v>
      </c>
      <c r="AU465" s="19" t="s">
        <v>81</v>
      </c>
    </row>
    <row r="466" s="13" customFormat="1">
      <c r="A466" s="13"/>
      <c r="B466" s="183"/>
      <c r="C466" s="13"/>
      <c r="D466" s="184" t="s">
        <v>138</v>
      </c>
      <c r="E466" s="185" t="s">
        <v>3</v>
      </c>
      <c r="F466" s="186" t="s">
        <v>300</v>
      </c>
      <c r="G466" s="13"/>
      <c r="H466" s="185" t="s">
        <v>3</v>
      </c>
      <c r="I466" s="187"/>
      <c r="J466" s="13"/>
      <c r="K466" s="13"/>
      <c r="L466" s="183"/>
      <c r="M466" s="188"/>
      <c r="N466" s="189"/>
      <c r="O466" s="189"/>
      <c r="P466" s="189"/>
      <c r="Q466" s="189"/>
      <c r="R466" s="189"/>
      <c r="S466" s="189"/>
      <c r="T466" s="19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5" t="s">
        <v>138</v>
      </c>
      <c r="AU466" s="185" t="s">
        <v>81</v>
      </c>
      <c r="AV466" s="13" t="s">
        <v>79</v>
      </c>
      <c r="AW466" s="13" t="s">
        <v>33</v>
      </c>
      <c r="AX466" s="13" t="s">
        <v>71</v>
      </c>
      <c r="AY466" s="185" t="s">
        <v>125</v>
      </c>
    </row>
    <row r="467" s="14" customFormat="1">
      <c r="A467" s="14"/>
      <c r="B467" s="191"/>
      <c r="C467" s="14"/>
      <c r="D467" s="184" t="s">
        <v>138</v>
      </c>
      <c r="E467" s="192" t="s">
        <v>3</v>
      </c>
      <c r="F467" s="193" t="s">
        <v>313</v>
      </c>
      <c r="G467" s="14"/>
      <c r="H467" s="194">
        <v>105.17</v>
      </c>
      <c r="I467" s="195"/>
      <c r="J467" s="14"/>
      <c r="K467" s="14"/>
      <c r="L467" s="191"/>
      <c r="M467" s="196"/>
      <c r="N467" s="197"/>
      <c r="O467" s="197"/>
      <c r="P467" s="197"/>
      <c r="Q467" s="197"/>
      <c r="R467" s="197"/>
      <c r="S467" s="197"/>
      <c r="T467" s="19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192" t="s">
        <v>138</v>
      </c>
      <c r="AU467" s="192" t="s">
        <v>81</v>
      </c>
      <c r="AV467" s="14" t="s">
        <v>81</v>
      </c>
      <c r="AW467" s="14" t="s">
        <v>33</v>
      </c>
      <c r="AX467" s="14" t="s">
        <v>71</v>
      </c>
      <c r="AY467" s="192" t="s">
        <v>125</v>
      </c>
    </row>
    <row r="468" s="13" customFormat="1">
      <c r="A468" s="13"/>
      <c r="B468" s="183"/>
      <c r="C468" s="13"/>
      <c r="D468" s="184" t="s">
        <v>138</v>
      </c>
      <c r="E468" s="185" t="s">
        <v>3</v>
      </c>
      <c r="F468" s="186" t="s">
        <v>243</v>
      </c>
      <c r="G468" s="13"/>
      <c r="H468" s="185" t="s">
        <v>3</v>
      </c>
      <c r="I468" s="187"/>
      <c r="J468" s="13"/>
      <c r="K468" s="13"/>
      <c r="L468" s="183"/>
      <c r="M468" s="188"/>
      <c r="N468" s="189"/>
      <c r="O468" s="189"/>
      <c r="P468" s="189"/>
      <c r="Q468" s="189"/>
      <c r="R468" s="189"/>
      <c r="S468" s="189"/>
      <c r="T468" s="19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5" t="s">
        <v>138</v>
      </c>
      <c r="AU468" s="185" t="s">
        <v>81</v>
      </c>
      <c r="AV468" s="13" t="s">
        <v>79</v>
      </c>
      <c r="AW468" s="13" t="s">
        <v>33</v>
      </c>
      <c r="AX468" s="13" t="s">
        <v>71</v>
      </c>
      <c r="AY468" s="185" t="s">
        <v>125</v>
      </c>
    </row>
    <row r="469" s="14" customFormat="1">
      <c r="A469" s="14"/>
      <c r="B469" s="191"/>
      <c r="C469" s="14"/>
      <c r="D469" s="184" t="s">
        <v>138</v>
      </c>
      <c r="E469" s="192" t="s">
        <v>3</v>
      </c>
      <c r="F469" s="193" t="s">
        <v>314</v>
      </c>
      <c r="G469" s="14"/>
      <c r="H469" s="194">
        <v>-16.125</v>
      </c>
      <c r="I469" s="195"/>
      <c r="J469" s="14"/>
      <c r="K469" s="14"/>
      <c r="L469" s="191"/>
      <c r="M469" s="196"/>
      <c r="N469" s="197"/>
      <c r="O469" s="197"/>
      <c r="P469" s="197"/>
      <c r="Q469" s="197"/>
      <c r="R469" s="197"/>
      <c r="S469" s="197"/>
      <c r="T469" s="198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192" t="s">
        <v>138</v>
      </c>
      <c r="AU469" s="192" t="s">
        <v>81</v>
      </c>
      <c r="AV469" s="14" t="s">
        <v>81</v>
      </c>
      <c r="AW469" s="14" t="s">
        <v>33</v>
      </c>
      <c r="AX469" s="14" t="s">
        <v>71</v>
      </c>
      <c r="AY469" s="192" t="s">
        <v>125</v>
      </c>
    </row>
    <row r="470" s="15" customFormat="1">
      <c r="A470" s="15"/>
      <c r="B470" s="199"/>
      <c r="C470" s="15"/>
      <c r="D470" s="184" t="s">
        <v>138</v>
      </c>
      <c r="E470" s="200" t="s">
        <v>3</v>
      </c>
      <c r="F470" s="201" t="s">
        <v>141</v>
      </c>
      <c r="G470" s="15"/>
      <c r="H470" s="202">
        <v>89.045000000000002</v>
      </c>
      <c r="I470" s="203"/>
      <c r="J470" s="15"/>
      <c r="K470" s="15"/>
      <c r="L470" s="199"/>
      <c r="M470" s="204"/>
      <c r="N470" s="205"/>
      <c r="O470" s="205"/>
      <c r="P470" s="205"/>
      <c r="Q470" s="205"/>
      <c r="R470" s="205"/>
      <c r="S470" s="205"/>
      <c r="T470" s="206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00" t="s">
        <v>138</v>
      </c>
      <c r="AU470" s="200" t="s">
        <v>81</v>
      </c>
      <c r="AV470" s="15" t="s">
        <v>134</v>
      </c>
      <c r="AW470" s="15" t="s">
        <v>33</v>
      </c>
      <c r="AX470" s="15" t="s">
        <v>79</v>
      </c>
      <c r="AY470" s="200" t="s">
        <v>125</v>
      </c>
    </row>
    <row r="471" s="2" customFormat="1" ht="44.25" customHeight="1">
      <c r="A471" s="38"/>
      <c r="B471" s="164"/>
      <c r="C471" s="165" t="s">
        <v>559</v>
      </c>
      <c r="D471" s="165" t="s">
        <v>129</v>
      </c>
      <c r="E471" s="166" t="s">
        <v>560</v>
      </c>
      <c r="F471" s="167" t="s">
        <v>561</v>
      </c>
      <c r="G471" s="168" t="s">
        <v>176</v>
      </c>
      <c r="H471" s="169">
        <v>89.045000000000002</v>
      </c>
      <c r="I471" s="170"/>
      <c r="J471" s="171">
        <f>ROUND(I471*H471,2)</f>
        <v>0</v>
      </c>
      <c r="K471" s="167" t="s">
        <v>133</v>
      </c>
      <c r="L471" s="39"/>
      <c r="M471" s="172" t="s">
        <v>3</v>
      </c>
      <c r="N471" s="173" t="s">
        <v>42</v>
      </c>
      <c r="O471" s="72"/>
      <c r="P471" s="174">
        <f>O471*H471</f>
        <v>0</v>
      </c>
      <c r="Q471" s="174">
        <v>0.00012</v>
      </c>
      <c r="R471" s="174">
        <f>Q471*H471</f>
        <v>0.010685400000000001</v>
      </c>
      <c r="S471" s="174">
        <v>0</v>
      </c>
      <c r="T471" s="175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176" t="s">
        <v>288</v>
      </c>
      <c r="AT471" s="176" t="s">
        <v>129</v>
      </c>
      <c r="AU471" s="176" t="s">
        <v>81</v>
      </c>
      <c r="AY471" s="19" t="s">
        <v>125</v>
      </c>
      <c r="BE471" s="177">
        <f>IF(N471="základní",J471,0)</f>
        <v>0</v>
      </c>
      <c r="BF471" s="177">
        <f>IF(N471="snížená",J471,0)</f>
        <v>0</v>
      </c>
      <c r="BG471" s="177">
        <f>IF(N471="zákl. přenesená",J471,0)</f>
        <v>0</v>
      </c>
      <c r="BH471" s="177">
        <f>IF(N471="sníž. přenesená",J471,0)</f>
        <v>0</v>
      </c>
      <c r="BI471" s="177">
        <f>IF(N471="nulová",J471,0)</f>
        <v>0</v>
      </c>
      <c r="BJ471" s="19" t="s">
        <v>79</v>
      </c>
      <c r="BK471" s="177">
        <f>ROUND(I471*H471,2)</f>
        <v>0</v>
      </c>
      <c r="BL471" s="19" t="s">
        <v>288</v>
      </c>
      <c r="BM471" s="176" t="s">
        <v>562</v>
      </c>
    </row>
    <row r="472" s="2" customFormat="1">
      <c r="A472" s="38"/>
      <c r="B472" s="39"/>
      <c r="C472" s="38"/>
      <c r="D472" s="178" t="s">
        <v>136</v>
      </c>
      <c r="E472" s="38"/>
      <c r="F472" s="179" t="s">
        <v>563</v>
      </c>
      <c r="G472" s="38"/>
      <c r="H472" s="38"/>
      <c r="I472" s="180"/>
      <c r="J472" s="38"/>
      <c r="K472" s="38"/>
      <c r="L472" s="39"/>
      <c r="M472" s="181"/>
      <c r="N472" s="182"/>
      <c r="O472" s="72"/>
      <c r="P472" s="72"/>
      <c r="Q472" s="72"/>
      <c r="R472" s="72"/>
      <c r="S472" s="72"/>
      <c r="T472" s="73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9" t="s">
        <v>136</v>
      </c>
      <c r="AU472" s="19" t="s">
        <v>81</v>
      </c>
    </row>
    <row r="473" s="13" customFormat="1">
      <c r="A473" s="13"/>
      <c r="B473" s="183"/>
      <c r="C473" s="13"/>
      <c r="D473" s="184" t="s">
        <v>138</v>
      </c>
      <c r="E473" s="185" t="s">
        <v>3</v>
      </c>
      <c r="F473" s="186" t="s">
        <v>300</v>
      </c>
      <c r="G473" s="13"/>
      <c r="H473" s="185" t="s">
        <v>3</v>
      </c>
      <c r="I473" s="187"/>
      <c r="J473" s="13"/>
      <c r="K473" s="13"/>
      <c r="L473" s="183"/>
      <c r="M473" s="188"/>
      <c r="N473" s="189"/>
      <c r="O473" s="189"/>
      <c r="P473" s="189"/>
      <c r="Q473" s="189"/>
      <c r="R473" s="189"/>
      <c r="S473" s="189"/>
      <c r="T473" s="19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5" t="s">
        <v>138</v>
      </c>
      <c r="AU473" s="185" t="s">
        <v>81</v>
      </c>
      <c r="AV473" s="13" t="s">
        <v>79</v>
      </c>
      <c r="AW473" s="13" t="s">
        <v>33</v>
      </c>
      <c r="AX473" s="13" t="s">
        <v>71</v>
      </c>
      <c r="AY473" s="185" t="s">
        <v>125</v>
      </c>
    </row>
    <row r="474" s="14" customFormat="1">
      <c r="A474" s="14"/>
      <c r="B474" s="191"/>
      <c r="C474" s="14"/>
      <c r="D474" s="184" t="s">
        <v>138</v>
      </c>
      <c r="E474" s="192" t="s">
        <v>3</v>
      </c>
      <c r="F474" s="193" t="s">
        <v>313</v>
      </c>
      <c r="G474" s="14"/>
      <c r="H474" s="194">
        <v>105.17</v>
      </c>
      <c r="I474" s="195"/>
      <c r="J474" s="14"/>
      <c r="K474" s="14"/>
      <c r="L474" s="191"/>
      <c r="M474" s="196"/>
      <c r="N474" s="197"/>
      <c r="O474" s="197"/>
      <c r="P474" s="197"/>
      <c r="Q474" s="197"/>
      <c r="R474" s="197"/>
      <c r="S474" s="197"/>
      <c r="T474" s="19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192" t="s">
        <v>138</v>
      </c>
      <c r="AU474" s="192" t="s">
        <v>81</v>
      </c>
      <c r="AV474" s="14" t="s">
        <v>81</v>
      </c>
      <c r="AW474" s="14" t="s">
        <v>33</v>
      </c>
      <c r="AX474" s="14" t="s">
        <v>71</v>
      </c>
      <c r="AY474" s="192" t="s">
        <v>125</v>
      </c>
    </row>
    <row r="475" s="13" customFormat="1">
      <c r="A475" s="13"/>
      <c r="B475" s="183"/>
      <c r="C475" s="13"/>
      <c r="D475" s="184" t="s">
        <v>138</v>
      </c>
      <c r="E475" s="185" t="s">
        <v>3</v>
      </c>
      <c r="F475" s="186" t="s">
        <v>243</v>
      </c>
      <c r="G475" s="13"/>
      <c r="H475" s="185" t="s">
        <v>3</v>
      </c>
      <c r="I475" s="187"/>
      <c r="J475" s="13"/>
      <c r="K475" s="13"/>
      <c r="L475" s="183"/>
      <c r="M475" s="188"/>
      <c r="N475" s="189"/>
      <c r="O475" s="189"/>
      <c r="P475" s="189"/>
      <c r="Q475" s="189"/>
      <c r="R475" s="189"/>
      <c r="S475" s="189"/>
      <c r="T475" s="19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85" t="s">
        <v>138</v>
      </c>
      <c r="AU475" s="185" t="s">
        <v>81</v>
      </c>
      <c r="AV475" s="13" t="s">
        <v>79</v>
      </c>
      <c r="AW475" s="13" t="s">
        <v>33</v>
      </c>
      <c r="AX475" s="13" t="s">
        <v>71</v>
      </c>
      <c r="AY475" s="185" t="s">
        <v>125</v>
      </c>
    </row>
    <row r="476" s="14" customFormat="1">
      <c r="A476" s="14"/>
      <c r="B476" s="191"/>
      <c r="C476" s="14"/>
      <c r="D476" s="184" t="s">
        <v>138</v>
      </c>
      <c r="E476" s="192" t="s">
        <v>3</v>
      </c>
      <c r="F476" s="193" t="s">
        <v>314</v>
      </c>
      <c r="G476" s="14"/>
      <c r="H476" s="194">
        <v>-16.125</v>
      </c>
      <c r="I476" s="195"/>
      <c r="J476" s="14"/>
      <c r="K476" s="14"/>
      <c r="L476" s="191"/>
      <c r="M476" s="196"/>
      <c r="N476" s="197"/>
      <c r="O476" s="197"/>
      <c r="P476" s="197"/>
      <c r="Q476" s="197"/>
      <c r="R476" s="197"/>
      <c r="S476" s="197"/>
      <c r="T476" s="19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192" t="s">
        <v>138</v>
      </c>
      <c r="AU476" s="192" t="s">
        <v>81</v>
      </c>
      <c r="AV476" s="14" t="s">
        <v>81</v>
      </c>
      <c r="AW476" s="14" t="s">
        <v>33</v>
      </c>
      <c r="AX476" s="14" t="s">
        <v>71</v>
      </c>
      <c r="AY476" s="192" t="s">
        <v>125</v>
      </c>
    </row>
    <row r="477" s="15" customFormat="1">
      <c r="A477" s="15"/>
      <c r="B477" s="199"/>
      <c r="C477" s="15"/>
      <c r="D477" s="184" t="s">
        <v>138</v>
      </c>
      <c r="E477" s="200" t="s">
        <v>3</v>
      </c>
      <c r="F477" s="201" t="s">
        <v>141</v>
      </c>
      <c r="G477" s="15"/>
      <c r="H477" s="202">
        <v>89.045000000000002</v>
      </c>
      <c r="I477" s="203"/>
      <c r="J477" s="15"/>
      <c r="K477" s="15"/>
      <c r="L477" s="199"/>
      <c r="M477" s="204"/>
      <c r="N477" s="205"/>
      <c r="O477" s="205"/>
      <c r="P477" s="205"/>
      <c r="Q477" s="205"/>
      <c r="R477" s="205"/>
      <c r="S477" s="205"/>
      <c r="T477" s="206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00" t="s">
        <v>138</v>
      </c>
      <c r="AU477" s="200" t="s">
        <v>81</v>
      </c>
      <c r="AV477" s="15" t="s">
        <v>134</v>
      </c>
      <c r="AW477" s="15" t="s">
        <v>33</v>
      </c>
      <c r="AX477" s="15" t="s">
        <v>79</v>
      </c>
      <c r="AY477" s="200" t="s">
        <v>125</v>
      </c>
    </row>
    <row r="478" s="2" customFormat="1" ht="24.15" customHeight="1">
      <c r="A478" s="38"/>
      <c r="B478" s="164"/>
      <c r="C478" s="207" t="s">
        <v>564</v>
      </c>
      <c r="D478" s="207" t="s">
        <v>153</v>
      </c>
      <c r="E478" s="208" t="s">
        <v>565</v>
      </c>
      <c r="F478" s="209" t="s">
        <v>566</v>
      </c>
      <c r="G478" s="210" t="s">
        <v>176</v>
      </c>
      <c r="H478" s="211">
        <v>105.684</v>
      </c>
      <c r="I478" s="212"/>
      <c r="J478" s="213">
        <f>ROUND(I478*H478,2)</f>
        <v>0</v>
      </c>
      <c r="K478" s="209" t="s">
        <v>133</v>
      </c>
      <c r="L478" s="214"/>
      <c r="M478" s="215" t="s">
        <v>3</v>
      </c>
      <c r="N478" s="216" t="s">
        <v>42</v>
      </c>
      <c r="O478" s="72"/>
      <c r="P478" s="174">
        <f>O478*H478</f>
        <v>0</v>
      </c>
      <c r="Q478" s="174">
        <v>0.0037499999999999999</v>
      </c>
      <c r="R478" s="174">
        <f>Q478*H478</f>
        <v>0.39631499999999997</v>
      </c>
      <c r="S478" s="174">
        <v>0</v>
      </c>
      <c r="T478" s="175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176" t="s">
        <v>446</v>
      </c>
      <c r="AT478" s="176" t="s">
        <v>153</v>
      </c>
      <c r="AU478" s="176" t="s">
        <v>81</v>
      </c>
      <c r="AY478" s="19" t="s">
        <v>125</v>
      </c>
      <c r="BE478" s="177">
        <f>IF(N478="základní",J478,0)</f>
        <v>0</v>
      </c>
      <c r="BF478" s="177">
        <f>IF(N478="snížená",J478,0)</f>
        <v>0</v>
      </c>
      <c r="BG478" s="177">
        <f>IF(N478="zákl. přenesená",J478,0)</f>
        <v>0</v>
      </c>
      <c r="BH478" s="177">
        <f>IF(N478="sníž. přenesená",J478,0)</f>
        <v>0</v>
      </c>
      <c r="BI478" s="177">
        <f>IF(N478="nulová",J478,0)</f>
        <v>0</v>
      </c>
      <c r="BJ478" s="19" t="s">
        <v>79</v>
      </c>
      <c r="BK478" s="177">
        <f>ROUND(I478*H478,2)</f>
        <v>0</v>
      </c>
      <c r="BL478" s="19" t="s">
        <v>288</v>
      </c>
      <c r="BM478" s="176" t="s">
        <v>567</v>
      </c>
    </row>
    <row r="479" s="2" customFormat="1">
      <c r="A479" s="38"/>
      <c r="B479" s="39"/>
      <c r="C479" s="38"/>
      <c r="D479" s="178" t="s">
        <v>136</v>
      </c>
      <c r="E479" s="38"/>
      <c r="F479" s="179" t="s">
        <v>568</v>
      </c>
      <c r="G479" s="38"/>
      <c r="H479" s="38"/>
      <c r="I479" s="180"/>
      <c r="J479" s="38"/>
      <c r="K479" s="38"/>
      <c r="L479" s="39"/>
      <c r="M479" s="181"/>
      <c r="N479" s="182"/>
      <c r="O479" s="72"/>
      <c r="P479" s="72"/>
      <c r="Q479" s="72"/>
      <c r="R479" s="72"/>
      <c r="S479" s="72"/>
      <c r="T479" s="73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9" t="s">
        <v>136</v>
      </c>
      <c r="AU479" s="19" t="s">
        <v>81</v>
      </c>
    </row>
    <row r="480" s="14" customFormat="1">
      <c r="A480" s="14"/>
      <c r="B480" s="191"/>
      <c r="C480" s="14"/>
      <c r="D480" s="184" t="s">
        <v>138</v>
      </c>
      <c r="E480" s="14"/>
      <c r="F480" s="193" t="s">
        <v>569</v>
      </c>
      <c r="G480" s="14"/>
      <c r="H480" s="194">
        <v>105.684</v>
      </c>
      <c r="I480" s="195"/>
      <c r="J480" s="14"/>
      <c r="K480" s="14"/>
      <c r="L480" s="191"/>
      <c r="M480" s="196"/>
      <c r="N480" s="197"/>
      <c r="O480" s="197"/>
      <c r="P480" s="197"/>
      <c r="Q480" s="197"/>
      <c r="R480" s="197"/>
      <c r="S480" s="197"/>
      <c r="T480" s="19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192" t="s">
        <v>138</v>
      </c>
      <c r="AU480" s="192" t="s">
        <v>81</v>
      </c>
      <c r="AV480" s="14" t="s">
        <v>81</v>
      </c>
      <c r="AW480" s="14" t="s">
        <v>4</v>
      </c>
      <c r="AX480" s="14" t="s">
        <v>79</v>
      </c>
      <c r="AY480" s="192" t="s">
        <v>125</v>
      </c>
    </row>
    <row r="481" s="2" customFormat="1" ht="33" customHeight="1">
      <c r="A481" s="38"/>
      <c r="B481" s="164"/>
      <c r="C481" s="165" t="s">
        <v>570</v>
      </c>
      <c r="D481" s="165" t="s">
        <v>129</v>
      </c>
      <c r="E481" s="166" t="s">
        <v>571</v>
      </c>
      <c r="F481" s="167" t="s">
        <v>572</v>
      </c>
      <c r="G481" s="168" t="s">
        <v>501</v>
      </c>
      <c r="H481" s="169">
        <v>61.020000000000003</v>
      </c>
      <c r="I481" s="170"/>
      <c r="J481" s="171">
        <f>ROUND(I481*H481,2)</f>
        <v>0</v>
      </c>
      <c r="K481" s="167" t="s">
        <v>133</v>
      </c>
      <c r="L481" s="39"/>
      <c r="M481" s="172" t="s">
        <v>3</v>
      </c>
      <c r="N481" s="173" t="s">
        <v>42</v>
      </c>
      <c r="O481" s="72"/>
      <c r="P481" s="174">
        <f>O481*H481</f>
        <v>0</v>
      </c>
      <c r="Q481" s="174">
        <v>3.0000000000000001E-05</v>
      </c>
      <c r="R481" s="174">
        <f>Q481*H481</f>
        <v>0.0018306000000000002</v>
      </c>
      <c r="S481" s="174">
        <v>0</v>
      </c>
      <c r="T481" s="175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176" t="s">
        <v>288</v>
      </c>
      <c r="AT481" s="176" t="s">
        <v>129</v>
      </c>
      <c r="AU481" s="176" t="s">
        <v>81</v>
      </c>
      <c r="AY481" s="19" t="s">
        <v>125</v>
      </c>
      <c r="BE481" s="177">
        <f>IF(N481="základní",J481,0)</f>
        <v>0</v>
      </c>
      <c r="BF481" s="177">
        <f>IF(N481="snížená",J481,0)</f>
        <v>0</v>
      </c>
      <c r="BG481" s="177">
        <f>IF(N481="zákl. přenesená",J481,0)</f>
        <v>0</v>
      </c>
      <c r="BH481" s="177">
        <f>IF(N481="sníž. přenesená",J481,0)</f>
        <v>0</v>
      </c>
      <c r="BI481" s="177">
        <f>IF(N481="nulová",J481,0)</f>
        <v>0</v>
      </c>
      <c r="BJ481" s="19" t="s">
        <v>79</v>
      </c>
      <c r="BK481" s="177">
        <f>ROUND(I481*H481,2)</f>
        <v>0</v>
      </c>
      <c r="BL481" s="19" t="s">
        <v>288</v>
      </c>
      <c r="BM481" s="176" t="s">
        <v>573</v>
      </c>
    </row>
    <row r="482" s="2" customFormat="1">
      <c r="A482" s="38"/>
      <c r="B482" s="39"/>
      <c r="C482" s="38"/>
      <c r="D482" s="178" t="s">
        <v>136</v>
      </c>
      <c r="E482" s="38"/>
      <c r="F482" s="179" t="s">
        <v>574</v>
      </c>
      <c r="G482" s="38"/>
      <c r="H482" s="38"/>
      <c r="I482" s="180"/>
      <c r="J482" s="38"/>
      <c r="K482" s="38"/>
      <c r="L482" s="39"/>
      <c r="M482" s="181"/>
      <c r="N482" s="182"/>
      <c r="O482" s="72"/>
      <c r="P482" s="72"/>
      <c r="Q482" s="72"/>
      <c r="R482" s="72"/>
      <c r="S482" s="72"/>
      <c r="T482" s="73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9" t="s">
        <v>136</v>
      </c>
      <c r="AU482" s="19" t="s">
        <v>81</v>
      </c>
    </row>
    <row r="483" s="13" customFormat="1">
      <c r="A483" s="13"/>
      <c r="B483" s="183"/>
      <c r="C483" s="13"/>
      <c r="D483" s="184" t="s">
        <v>138</v>
      </c>
      <c r="E483" s="185" t="s">
        <v>3</v>
      </c>
      <c r="F483" s="186" t="s">
        <v>504</v>
      </c>
      <c r="G483" s="13"/>
      <c r="H483" s="185" t="s">
        <v>3</v>
      </c>
      <c r="I483" s="187"/>
      <c r="J483" s="13"/>
      <c r="K483" s="13"/>
      <c r="L483" s="183"/>
      <c r="M483" s="188"/>
      <c r="N483" s="189"/>
      <c r="O483" s="189"/>
      <c r="P483" s="189"/>
      <c r="Q483" s="189"/>
      <c r="R483" s="189"/>
      <c r="S483" s="189"/>
      <c r="T483" s="19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5" t="s">
        <v>138</v>
      </c>
      <c r="AU483" s="185" t="s">
        <v>81</v>
      </c>
      <c r="AV483" s="13" t="s">
        <v>79</v>
      </c>
      <c r="AW483" s="13" t="s">
        <v>33</v>
      </c>
      <c r="AX483" s="13" t="s">
        <v>71</v>
      </c>
      <c r="AY483" s="185" t="s">
        <v>125</v>
      </c>
    </row>
    <row r="484" s="14" customFormat="1">
      <c r="A484" s="14"/>
      <c r="B484" s="191"/>
      <c r="C484" s="14"/>
      <c r="D484" s="184" t="s">
        <v>138</v>
      </c>
      <c r="E484" s="192" t="s">
        <v>3</v>
      </c>
      <c r="F484" s="193" t="s">
        <v>575</v>
      </c>
      <c r="G484" s="14"/>
      <c r="H484" s="194">
        <v>44.780000000000001</v>
      </c>
      <c r="I484" s="195"/>
      <c r="J484" s="14"/>
      <c r="K484" s="14"/>
      <c r="L484" s="191"/>
      <c r="M484" s="196"/>
      <c r="N484" s="197"/>
      <c r="O484" s="197"/>
      <c r="P484" s="197"/>
      <c r="Q484" s="197"/>
      <c r="R484" s="197"/>
      <c r="S484" s="197"/>
      <c r="T484" s="19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2" t="s">
        <v>138</v>
      </c>
      <c r="AU484" s="192" t="s">
        <v>81</v>
      </c>
      <c r="AV484" s="14" t="s">
        <v>81</v>
      </c>
      <c r="AW484" s="14" t="s">
        <v>33</v>
      </c>
      <c r="AX484" s="14" t="s">
        <v>71</v>
      </c>
      <c r="AY484" s="192" t="s">
        <v>125</v>
      </c>
    </row>
    <row r="485" s="13" customFormat="1">
      <c r="A485" s="13"/>
      <c r="B485" s="183"/>
      <c r="C485" s="13"/>
      <c r="D485" s="184" t="s">
        <v>138</v>
      </c>
      <c r="E485" s="185" t="s">
        <v>3</v>
      </c>
      <c r="F485" s="186" t="s">
        <v>439</v>
      </c>
      <c r="G485" s="13"/>
      <c r="H485" s="185" t="s">
        <v>3</v>
      </c>
      <c r="I485" s="187"/>
      <c r="J485" s="13"/>
      <c r="K485" s="13"/>
      <c r="L485" s="183"/>
      <c r="M485" s="188"/>
      <c r="N485" s="189"/>
      <c r="O485" s="189"/>
      <c r="P485" s="189"/>
      <c r="Q485" s="189"/>
      <c r="R485" s="189"/>
      <c r="S485" s="189"/>
      <c r="T485" s="19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5" t="s">
        <v>138</v>
      </c>
      <c r="AU485" s="185" t="s">
        <v>81</v>
      </c>
      <c r="AV485" s="13" t="s">
        <v>79</v>
      </c>
      <c r="AW485" s="13" t="s">
        <v>33</v>
      </c>
      <c r="AX485" s="13" t="s">
        <v>71</v>
      </c>
      <c r="AY485" s="185" t="s">
        <v>125</v>
      </c>
    </row>
    <row r="486" s="14" customFormat="1">
      <c r="A486" s="14"/>
      <c r="B486" s="191"/>
      <c r="C486" s="14"/>
      <c r="D486" s="184" t="s">
        <v>138</v>
      </c>
      <c r="E486" s="192" t="s">
        <v>3</v>
      </c>
      <c r="F486" s="193" t="s">
        <v>506</v>
      </c>
      <c r="G486" s="14"/>
      <c r="H486" s="194">
        <v>16.239999999999998</v>
      </c>
      <c r="I486" s="195"/>
      <c r="J486" s="14"/>
      <c r="K486" s="14"/>
      <c r="L486" s="191"/>
      <c r="M486" s="196"/>
      <c r="N486" s="197"/>
      <c r="O486" s="197"/>
      <c r="P486" s="197"/>
      <c r="Q486" s="197"/>
      <c r="R486" s="197"/>
      <c r="S486" s="197"/>
      <c r="T486" s="198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192" t="s">
        <v>138</v>
      </c>
      <c r="AU486" s="192" t="s">
        <v>81</v>
      </c>
      <c r="AV486" s="14" t="s">
        <v>81</v>
      </c>
      <c r="AW486" s="14" t="s">
        <v>33</v>
      </c>
      <c r="AX486" s="14" t="s">
        <v>71</v>
      </c>
      <c r="AY486" s="192" t="s">
        <v>125</v>
      </c>
    </row>
    <row r="487" s="15" customFormat="1">
      <c r="A487" s="15"/>
      <c r="B487" s="199"/>
      <c r="C487" s="15"/>
      <c r="D487" s="184" t="s">
        <v>138</v>
      </c>
      <c r="E487" s="200" t="s">
        <v>3</v>
      </c>
      <c r="F487" s="201" t="s">
        <v>141</v>
      </c>
      <c r="G487" s="15"/>
      <c r="H487" s="202">
        <v>61.020000000000003</v>
      </c>
      <c r="I487" s="203"/>
      <c r="J487" s="15"/>
      <c r="K487" s="15"/>
      <c r="L487" s="199"/>
      <c r="M487" s="204"/>
      <c r="N487" s="205"/>
      <c r="O487" s="205"/>
      <c r="P487" s="205"/>
      <c r="Q487" s="205"/>
      <c r="R487" s="205"/>
      <c r="S487" s="205"/>
      <c r="T487" s="206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00" t="s">
        <v>138</v>
      </c>
      <c r="AU487" s="200" t="s">
        <v>81</v>
      </c>
      <c r="AV487" s="15" t="s">
        <v>134</v>
      </c>
      <c r="AW487" s="15" t="s">
        <v>33</v>
      </c>
      <c r="AX487" s="15" t="s">
        <v>79</v>
      </c>
      <c r="AY487" s="200" t="s">
        <v>125</v>
      </c>
    </row>
    <row r="488" s="2" customFormat="1" ht="24.15" customHeight="1">
      <c r="A488" s="38"/>
      <c r="B488" s="164"/>
      <c r="C488" s="207" t="s">
        <v>576</v>
      </c>
      <c r="D488" s="207" t="s">
        <v>153</v>
      </c>
      <c r="E488" s="208" t="s">
        <v>577</v>
      </c>
      <c r="F488" s="209" t="s">
        <v>578</v>
      </c>
      <c r="G488" s="210" t="s">
        <v>501</v>
      </c>
      <c r="H488" s="211">
        <v>70.173000000000002</v>
      </c>
      <c r="I488" s="212"/>
      <c r="J488" s="213">
        <f>ROUND(I488*H488,2)</f>
        <v>0</v>
      </c>
      <c r="K488" s="209" t="s">
        <v>133</v>
      </c>
      <c r="L488" s="214"/>
      <c r="M488" s="215" t="s">
        <v>3</v>
      </c>
      <c r="N488" s="216" t="s">
        <v>42</v>
      </c>
      <c r="O488" s="72"/>
      <c r="P488" s="174">
        <f>O488*H488</f>
        <v>0</v>
      </c>
      <c r="Q488" s="174">
        <v>0.00038000000000000002</v>
      </c>
      <c r="R488" s="174">
        <f>Q488*H488</f>
        <v>0.026665740000000004</v>
      </c>
      <c r="S488" s="174">
        <v>0</v>
      </c>
      <c r="T488" s="175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76" t="s">
        <v>446</v>
      </c>
      <c r="AT488" s="176" t="s">
        <v>153</v>
      </c>
      <c r="AU488" s="176" t="s">
        <v>81</v>
      </c>
      <c r="AY488" s="19" t="s">
        <v>125</v>
      </c>
      <c r="BE488" s="177">
        <f>IF(N488="základní",J488,0)</f>
        <v>0</v>
      </c>
      <c r="BF488" s="177">
        <f>IF(N488="snížená",J488,0)</f>
        <v>0</v>
      </c>
      <c r="BG488" s="177">
        <f>IF(N488="zákl. přenesená",J488,0)</f>
        <v>0</v>
      </c>
      <c r="BH488" s="177">
        <f>IF(N488="sníž. přenesená",J488,0)</f>
        <v>0</v>
      </c>
      <c r="BI488" s="177">
        <f>IF(N488="nulová",J488,0)</f>
        <v>0</v>
      </c>
      <c r="BJ488" s="19" t="s">
        <v>79</v>
      </c>
      <c r="BK488" s="177">
        <f>ROUND(I488*H488,2)</f>
        <v>0</v>
      </c>
      <c r="BL488" s="19" t="s">
        <v>288</v>
      </c>
      <c r="BM488" s="176" t="s">
        <v>579</v>
      </c>
    </row>
    <row r="489" s="2" customFormat="1">
      <c r="A489" s="38"/>
      <c r="B489" s="39"/>
      <c r="C489" s="38"/>
      <c r="D489" s="178" t="s">
        <v>136</v>
      </c>
      <c r="E489" s="38"/>
      <c r="F489" s="179" t="s">
        <v>580</v>
      </c>
      <c r="G489" s="38"/>
      <c r="H489" s="38"/>
      <c r="I489" s="180"/>
      <c r="J489" s="38"/>
      <c r="K489" s="38"/>
      <c r="L489" s="39"/>
      <c r="M489" s="181"/>
      <c r="N489" s="182"/>
      <c r="O489" s="72"/>
      <c r="P489" s="72"/>
      <c r="Q489" s="72"/>
      <c r="R489" s="72"/>
      <c r="S489" s="72"/>
      <c r="T489" s="73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9" t="s">
        <v>136</v>
      </c>
      <c r="AU489" s="19" t="s">
        <v>81</v>
      </c>
    </row>
    <row r="490" s="14" customFormat="1">
      <c r="A490" s="14"/>
      <c r="B490" s="191"/>
      <c r="C490" s="14"/>
      <c r="D490" s="184" t="s">
        <v>138</v>
      </c>
      <c r="E490" s="14"/>
      <c r="F490" s="193" t="s">
        <v>581</v>
      </c>
      <c r="G490" s="14"/>
      <c r="H490" s="194">
        <v>70.173000000000002</v>
      </c>
      <c r="I490" s="195"/>
      <c r="J490" s="14"/>
      <c r="K490" s="14"/>
      <c r="L490" s="191"/>
      <c r="M490" s="196"/>
      <c r="N490" s="197"/>
      <c r="O490" s="197"/>
      <c r="P490" s="197"/>
      <c r="Q490" s="197"/>
      <c r="R490" s="197"/>
      <c r="S490" s="197"/>
      <c r="T490" s="19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2" t="s">
        <v>138</v>
      </c>
      <c r="AU490" s="192" t="s">
        <v>81</v>
      </c>
      <c r="AV490" s="14" t="s">
        <v>81</v>
      </c>
      <c r="AW490" s="14" t="s">
        <v>4</v>
      </c>
      <c r="AX490" s="14" t="s">
        <v>79</v>
      </c>
      <c r="AY490" s="192" t="s">
        <v>125</v>
      </c>
    </row>
    <row r="491" s="2" customFormat="1" ht="37.8" customHeight="1">
      <c r="A491" s="38"/>
      <c r="B491" s="164"/>
      <c r="C491" s="165" t="s">
        <v>582</v>
      </c>
      <c r="D491" s="165" t="s">
        <v>129</v>
      </c>
      <c r="E491" s="166" t="s">
        <v>583</v>
      </c>
      <c r="F491" s="167" t="s">
        <v>584</v>
      </c>
      <c r="G491" s="168" t="s">
        <v>176</v>
      </c>
      <c r="H491" s="169">
        <v>89.048000000000002</v>
      </c>
      <c r="I491" s="170"/>
      <c r="J491" s="171">
        <f>ROUND(I491*H491,2)</f>
        <v>0</v>
      </c>
      <c r="K491" s="167" t="s">
        <v>133</v>
      </c>
      <c r="L491" s="39"/>
      <c r="M491" s="172" t="s">
        <v>3</v>
      </c>
      <c r="N491" s="173" t="s">
        <v>42</v>
      </c>
      <c r="O491" s="72"/>
      <c r="P491" s="174">
        <f>O491*H491</f>
        <v>0</v>
      </c>
      <c r="Q491" s="174">
        <v>0.00012</v>
      </c>
      <c r="R491" s="174">
        <f>Q491*H491</f>
        <v>0.010685760000000001</v>
      </c>
      <c r="S491" s="174">
        <v>0</v>
      </c>
      <c r="T491" s="175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76" t="s">
        <v>288</v>
      </c>
      <c r="AT491" s="176" t="s">
        <v>129</v>
      </c>
      <c r="AU491" s="176" t="s">
        <v>81</v>
      </c>
      <c r="AY491" s="19" t="s">
        <v>125</v>
      </c>
      <c r="BE491" s="177">
        <f>IF(N491="základní",J491,0)</f>
        <v>0</v>
      </c>
      <c r="BF491" s="177">
        <f>IF(N491="snížená",J491,0)</f>
        <v>0</v>
      </c>
      <c r="BG491" s="177">
        <f>IF(N491="zákl. přenesená",J491,0)</f>
        <v>0</v>
      </c>
      <c r="BH491" s="177">
        <f>IF(N491="sníž. přenesená",J491,0)</f>
        <v>0</v>
      </c>
      <c r="BI491" s="177">
        <f>IF(N491="nulová",J491,0)</f>
        <v>0</v>
      </c>
      <c r="BJ491" s="19" t="s">
        <v>79</v>
      </c>
      <c r="BK491" s="177">
        <f>ROUND(I491*H491,2)</f>
        <v>0</v>
      </c>
      <c r="BL491" s="19" t="s">
        <v>288</v>
      </c>
      <c r="BM491" s="176" t="s">
        <v>585</v>
      </c>
    </row>
    <row r="492" s="2" customFormat="1">
      <c r="A492" s="38"/>
      <c r="B492" s="39"/>
      <c r="C492" s="38"/>
      <c r="D492" s="178" t="s">
        <v>136</v>
      </c>
      <c r="E492" s="38"/>
      <c r="F492" s="179" t="s">
        <v>586</v>
      </c>
      <c r="G492" s="38"/>
      <c r="H492" s="38"/>
      <c r="I492" s="180"/>
      <c r="J492" s="38"/>
      <c r="K492" s="38"/>
      <c r="L492" s="39"/>
      <c r="M492" s="181"/>
      <c r="N492" s="182"/>
      <c r="O492" s="72"/>
      <c r="P492" s="72"/>
      <c r="Q492" s="72"/>
      <c r="R492" s="72"/>
      <c r="S492" s="72"/>
      <c r="T492" s="73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9" t="s">
        <v>136</v>
      </c>
      <c r="AU492" s="19" t="s">
        <v>81</v>
      </c>
    </row>
    <row r="493" s="2" customFormat="1" ht="24.15" customHeight="1">
      <c r="A493" s="38"/>
      <c r="B493" s="164"/>
      <c r="C493" s="207" t="s">
        <v>587</v>
      </c>
      <c r="D493" s="207" t="s">
        <v>153</v>
      </c>
      <c r="E493" s="208" t="s">
        <v>588</v>
      </c>
      <c r="F493" s="209" t="s">
        <v>589</v>
      </c>
      <c r="G493" s="210" t="s">
        <v>132</v>
      </c>
      <c r="H493" s="211">
        <v>17.920000000000002</v>
      </c>
      <c r="I493" s="212"/>
      <c r="J493" s="213">
        <f>ROUND(I493*H493,2)</f>
        <v>0</v>
      </c>
      <c r="K493" s="209" t="s">
        <v>133</v>
      </c>
      <c r="L493" s="214"/>
      <c r="M493" s="215" t="s">
        <v>3</v>
      </c>
      <c r="N493" s="216" t="s">
        <v>42</v>
      </c>
      <c r="O493" s="72"/>
      <c r="P493" s="174">
        <f>O493*H493</f>
        <v>0</v>
      </c>
      <c r="Q493" s="174">
        <v>0.02</v>
      </c>
      <c r="R493" s="174">
        <f>Q493*H493</f>
        <v>0.35840000000000005</v>
      </c>
      <c r="S493" s="174">
        <v>0</v>
      </c>
      <c r="T493" s="175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176" t="s">
        <v>446</v>
      </c>
      <c r="AT493" s="176" t="s">
        <v>153</v>
      </c>
      <c r="AU493" s="176" t="s">
        <v>81</v>
      </c>
      <c r="AY493" s="19" t="s">
        <v>125</v>
      </c>
      <c r="BE493" s="177">
        <f>IF(N493="základní",J493,0)</f>
        <v>0</v>
      </c>
      <c r="BF493" s="177">
        <f>IF(N493="snížená",J493,0)</f>
        <v>0</v>
      </c>
      <c r="BG493" s="177">
        <f>IF(N493="zákl. přenesená",J493,0)</f>
        <v>0</v>
      </c>
      <c r="BH493" s="177">
        <f>IF(N493="sníž. přenesená",J493,0)</f>
        <v>0</v>
      </c>
      <c r="BI493" s="177">
        <f>IF(N493="nulová",J493,0)</f>
        <v>0</v>
      </c>
      <c r="BJ493" s="19" t="s">
        <v>79</v>
      </c>
      <c r="BK493" s="177">
        <f>ROUND(I493*H493,2)</f>
        <v>0</v>
      </c>
      <c r="BL493" s="19" t="s">
        <v>288</v>
      </c>
      <c r="BM493" s="176" t="s">
        <v>590</v>
      </c>
    </row>
    <row r="494" s="2" customFormat="1">
      <c r="A494" s="38"/>
      <c r="B494" s="39"/>
      <c r="C494" s="38"/>
      <c r="D494" s="178" t="s">
        <v>136</v>
      </c>
      <c r="E494" s="38"/>
      <c r="F494" s="179" t="s">
        <v>591</v>
      </c>
      <c r="G494" s="38"/>
      <c r="H494" s="38"/>
      <c r="I494" s="180"/>
      <c r="J494" s="38"/>
      <c r="K494" s="38"/>
      <c r="L494" s="39"/>
      <c r="M494" s="181"/>
      <c r="N494" s="182"/>
      <c r="O494" s="72"/>
      <c r="P494" s="72"/>
      <c r="Q494" s="72"/>
      <c r="R494" s="72"/>
      <c r="S494" s="72"/>
      <c r="T494" s="73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9" t="s">
        <v>136</v>
      </c>
      <c r="AU494" s="19" t="s">
        <v>81</v>
      </c>
    </row>
    <row r="495" s="13" customFormat="1">
      <c r="A495" s="13"/>
      <c r="B495" s="183"/>
      <c r="C495" s="13"/>
      <c r="D495" s="184" t="s">
        <v>138</v>
      </c>
      <c r="E495" s="185" t="s">
        <v>3</v>
      </c>
      <c r="F495" s="186" t="s">
        <v>300</v>
      </c>
      <c r="G495" s="13"/>
      <c r="H495" s="185" t="s">
        <v>3</v>
      </c>
      <c r="I495" s="187"/>
      <c r="J495" s="13"/>
      <c r="K495" s="13"/>
      <c r="L495" s="183"/>
      <c r="M495" s="188"/>
      <c r="N495" s="189"/>
      <c r="O495" s="189"/>
      <c r="P495" s="189"/>
      <c r="Q495" s="189"/>
      <c r="R495" s="189"/>
      <c r="S495" s="189"/>
      <c r="T495" s="19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5" t="s">
        <v>138</v>
      </c>
      <c r="AU495" s="185" t="s">
        <v>81</v>
      </c>
      <c r="AV495" s="13" t="s">
        <v>79</v>
      </c>
      <c r="AW495" s="13" t="s">
        <v>33</v>
      </c>
      <c r="AX495" s="13" t="s">
        <v>71</v>
      </c>
      <c r="AY495" s="185" t="s">
        <v>125</v>
      </c>
    </row>
    <row r="496" s="14" customFormat="1">
      <c r="A496" s="14"/>
      <c r="B496" s="191"/>
      <c r="C496" s="14"/>
      <c r="D496" s="184" t="s">
        <v>138</v>
      </c>
      <c r="E496" s="192" t="s">
        <v>3</v>
      </c>
      <c r="F496" s="193" t="s">
        <v>592</v>
      </c>
      <c r="G496" s="14"/>
      <c r="H496" s="194">
        <v>18.405000000000001</v>
      </c>
      <c r="I496" s="195"/>
      <c r="J496" s="14"/>
      <c r="K496" s="14"/>
      <c r="L496" s="191"/>
      <c r="M496" s="196"/>
      <c r="N496" s="197"/>
      <c r="O496" s="197"/>
      <c r="P496" s="197"/>
      <c r="Q496" s="197"/>
      <c r="R496" s="197"/>
      <c r="S496" s="197"/>
      <c r="T496" s="19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192" t="s">
        <v>138</v>
      </c>
      <c r="AU496" s="192" t="s">
        <v>81</v>
      </c>
      <c r="AV496" s="14" t="s">
        <v>81</v>
      </c>
      <c r="AW496" s="14" t="s">
        <v>33</v>
      </c>
      <c r="AX496" s="14" t="s">
        <v>71</v>
      </c>
      <c r="AY496" s="192" t="s">
        <v>125</v>
      </c>
    </row>
    <row r="497" s="13" customFormat="1">
      <c r="A497" s="13"/>
      <c r="B497" s="183"/>
      <c r="C497" s="13"/>
      <c r="D497" s="184" t="s">
        <v>138</v>
      </c>
      <c r="E497" s="185" t="s">
        <v>3</v>
      </c>
      <c r="F497" s="186" t="s">
        <v>243</v>
      </c>
      <c r="G497" s="13"/>
      <c r="H497" s="185" t="s">
        <v>3</v>
      </c>
      <c r="I497" s="187"/>
      <c r="J497" s="13"/>
      <c r="K497" s="13"/>
      <c r="L497" s="183"/>
      <c r="M497" s="188"/>
      <c r="N497" s="189"/>
      <c r="O497" s="189"/>
      <c r="P497" s="189"/>
      <c r="Q497" s="189"/>
      <c r="R497" s="189"/>
      <c r="S497" s="189"/>
      <c r="T497" s="19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5" t="s">
        <v>138</v>
      </c>
      <c r="AU497" s="185" t="s">
        <v>81</v>
      </c>
      <c r="AV497" s="13" t="s">
        <v>79</v>
      </c>
      <c r="AW497" s="13" t="s">
        <v>33</v>
      </c>
      <c r="AX497" s="13" t="s">
        <v>71</v>
      </c>
      <c r="AY497" s="185" t="s">
        <v>125</v>
      </c>
    </row>
    <row r="498" s="14" customFormat="1">
      <c r="A498" s="14"/>
      <c r="B498" s="191"/>
      <c r="C498" s="14"/>
      <c r="D498" s="184" t="s">
        <v>138</v>
      </c>
      <c r="E498" s="192" t="s">
        <v>3</v>
      </c>
      <c r="F498" s="193" t="s">
        <v>593</v>
      </c>
      <c r="G498" s="14"/>
      <c r="H498" s="194">
        <v>-2.8220000000000001</v>
      </c>
      <c r="I498" s="195"/>
      <c r="J498" s="14"/>
      <c r="K498" s="14"/>
      <c r="L498" s="191"/>
      <c r="M498" s="196"/>
      <c r="N498" s="197"/>
      <c r="O498" s="197"/>
      <c r="P498" s="197"/>
      <c r="Q498" s="197"/>
      <c r="R498" s="197"/>
      <c r="S498" s="197"/>
      <c r="T498" s="198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192" t="s">
        <v>138</v>
      </c>
      <c r="AU498" s="192" t="s">
        <v>81</v>
      </c>
      <c r="AV498" s="14" t="s">
        <v>81</v>
      </c>
      <c r="AW498" s="14" t="s">
        <v>33</v>
      </c>
      <c r="AX498" s="14" t="s">
        <v>71</v>
      </c>
      <c r="AY498" s="192" t="s">
        <v>125</v>
      </c>
    </row>
    <row r="499" s="15" customFormat="1">
      <c r="A499" s="15"/>
      <c r="B499" s="199"/>
      <c r="C499" s="15"/>
      <c r="D499" s="184" t="s">
        <v>138</v>
      </c>
      <c r="E499" s="200" t="s">
        <v>3</v>
      </c>
      <c r="F499" s="201" t="s">
        <v>141</v>
      </c>
      <c r="G499" s="15"/>
      <c r="H499" s="202">
        <v>15.583</v>
      </c>
      <c r="I499" s="203"/>
      <c r="J499" s="15"/>
      <c r="K499" s="15"/>
      <c r="L499" s="199"/>
      <c r="M499" s="204"/>
      <c r="N499" s="205"/>
      <c r="O499" s="205"/>
      <c r="P499" s="205"/>
      <c r="Q499" s="205"/>
      <c r="R499" s="205"/>
      <c r="S499" s="205"/>
      <c r="T499" s="206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00" t="s">
        <v>138</v>
      </c>
      <c r="AU499" s="200" t="s">
        <v>81</v>
      </c>
      <c r="AV499" s="15" t="s">
        <v>134</v>
      </c>
      <c r="AW499" s="15" t="s">
        <v>33</v>
      </c>
      <c r="AX499" s="15" t="s">
        <v>79</v>
      </c>
      <c r="AY499" s="200" t="s">
        <v>125</v>
      </c>
    </row>
    <row r="500" s="14" customFormat="1">
      <c r="A500" s="14"/>
      <c r="B500" s="191"/>
      <c r="C500" s="14"/>
      <c r="D500" s="184" t="s">
        <v>138</v>
      </c>
      <c r="E500" s="14"/>
      <c r="F500" s="193" t="s">
        <v>594</v>
      </c>
      <c r="G500" s="14"/>
      <c r="H500" s="194">
        <v>17.920000000000002</v>
      </c>
      <c r="I500" s="195"/>
      <c r="J500" s="14"/>
      <c r="K500" s="14"/>
      <c r="L500" s="191"/>
      <c r="M500" s="196"/>
      <c r="N500" s="197"/>
      <c r="O500" s="197"/>
      <c r="P500" s="197"/>
      <c r="Q500" s="197"/>
      <c r="R500" s="197"/>
      <c r="S500" s="197"/>
      <c r="T500" s="198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192" t="s">
        <v>138</v>
      </c>
      <c r="AU500" s="192" t="s">
        <v>81</v>
      </c>
      <c r="AV500" s="14" t="s">
        <v>81</v>
      </c>
      <c r="AW500" s="14" t="s">
        <v>4</v>
      </c>
      <c r="AX500" s="14" t="s">
        <v>79</v>
      </c>
      <c r="AY500" s="192" t="s">
        <v>125</v>
      </c>
    </row>
    <row r="501" s="2" customFormat="1" ht="44.25" customHeight="1">
      <c r="A501" s="38"/>
      <c r="B501" s="164"/>
      <c r="C501" s="165" t="s">
        <v>595</v>
      </c>
      <c r="D501" s="165" t="s">
        <v>129</v>
      </c>
      <c r="E501" s="166" t="s">
        <v>596</v>
      </c>
      <c r="F501" s="167" t="s">
        <v>597</v>
      </c>
      <c r="G501" s="168" t="s">
        <v>536</v>
      </c>
      <c r="H501" s="218"/>
      <c r="I501" s="170"/>
      <c r="J501" s="171">
        <f>ROUND(I501*H501,2)</f>
        <v>0</v>
      </c>
      <c r="K501" s="167" t="s">
        <v>133</v>
      </c>
      <c r="L501" s="39"/>
      <c r="M501" s="172" t="s">
        <v>3</v>
      </c>
      <c r="N501" s="173" t="s">
        <v>42</v>
      </c>
      <c r="O501" s="72"/>
      <c r="P501" s="174">
        <f>O501*H501</f>
        <v>0</v>
      </c>
      <c r="Q501" s="174">
        <v>0</v>
      </c>
      <c r="R501" s="174">
        <f>Q501*H501</f>
        <v>0</v>
      </c>
      <c r="S501" s="174">
        <v>0</v>
      </c>
      <c r="T501" s="175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176" t="s">
        <v>288</v>
      </c>
      <c r="AT501" s="176" t="s">
        <v>129</v>
      </c>
      <c r="AU501" s="176" t="s">
        <v>81</v>
      </c>
      <c r="AY501" s="19" t="s">
        <v>125</v>
      </c>
      <c r="BE501" s="177">
        <f>IF(N501="základní",J501,0)</f>
        <v>0</v>
      </c>
      <c r="BF501" s="177">
        <f>IF(N501="snížená",J501,0)</f>
        <v>0</v>
      </c>
      <c r="BG501" s="177">
        <f>IF(N501="zákl. přenesená",J501,0)</f>
        <v>0</v>
      </c>
      <c r="BH501" s="177">
        <f>IF(N501="sníž. přenesená",J501,0)</f>
        <v>0</v>
      </c>
      <c r="BI501" s="177">
        <f>IF(N501="nulová",J501,0)</f>
        <v>0</v>
      </c>
      <c r="BJ501" s="19" t="s">
        <v>79</v>
      </c>
      <c r="BK501" s="177">
        <f>ROUND(I501*H501,2)</f>
        <v>0</v>
      </c>
      <c r="BL501" s="19" t="s">
        <v>288</v>
      </c>
      <c r="BM501" s="176" t="s">
        <v>598</v>
      </c>
    </row>
    <row r="502" s="2" customFormat="1">
      <c r="A502" s="38"/>
      <c r="B502" s="39"/>
      <c r="C502" s="38"/>
      <c r="D502" s="178" t="s">
        <v>136</v>
      </c>
      <c r="E502" s="38"/>
      <c r="F502" s="179" t="s">
        <v>599</v>
      </c>
      <c r="G502" s="38"/>
      <c r="H502" s="38"/>
      <c r="I502" s="180"/>
      <c r="J502" s="38"/>
      <c r="K502" s="38"/>
      <c r="L502" s="39"/>
      <c r="M502" s="181"/>
      <c r="N502" s="182"/>
      <c r="O502" s="72"/>
      <c r="P502" s="72"/>
      <c r="Q502" s="72"/>
      <c r="R502" s="72"/>
      <c r="S502" s="72"/>
      <c r="T502" s="73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9" t="s">
        <v>136</v>
      </c>
      <c r="AU502" s="19" t="s">
        <v>81</v>
      </c>
    </row>
    <row r="503" s="12" customFormat="1" ht="22.8" customHeight="1">
      <c r="A503" s="12"/>
      <c r="B503" s="151"/>
      <c r="C503" s="12"/>
      <c r="D503" s="152" t="s">
        <v>70</v>
      </c>
      <c r="E503" s="162" t="s">
        <v>600</v>
      </c>
      <c r="F503" s="162" t="s">
        <v>601</v>
      </c>
      <c r="G503" s="12"/>
      <c r="H503" s="12"/>
      <c r="I503" s="154"/>
      <c r="J503" s="163">
        <f>BK503</f>
        <v>0</v>
      </c>
      <c r="K503" s="12"/>
      <c r="L503" s="151"/>
      <c r="M503" s="156"/>
      <c r="N503" s="157"/>
      <c r="O503" s="157"/>
      <c r="P503" s="158">
        <f>SUM(P504:P511)</f>
        <v>0</v>
      </c>
      <c r="Q503" s="157"/>
      <c r="R503" s="158">
        <f>SUM(R504:R511)</f>
        <v>0.0023</v>
      </c>
      <c r="S503" s="157"/>
      <c r="T503" s="159">
        <f>SUM(T504:T511)</f>
        <v>0.04614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152" t="s">
        <v>81</v>
      </c>
      <c r="AT503" s="160" t="s">
        <v>70</v>
      </c>
      <c r="AU503" s="160" t="s">
        <v>79</v>
      </c>
      <c r="AY503" s="152" t="s">
        <v>125</v>
      </c>
      <c r="BK503" s="161">
        <f>SUM(BK504:BK511)</f>
        <v>0</v>
      </c>
    </row>
    <row r="504" s="2" customFormat="1" ht="24.15" customHeight="1">
      <c r="A504" s="38"/>
      <c r="B504" s="164"/>
      <c r="C504" s="165" t="s">
        <v>602</v>
      </c>
      <c r="D504" s="165" t="s">
        <v>129</v>
      </c>
      <c r="E504" s="166" t="s">
        <v>603</v>
      </c>
      <c r="F504" s="167" t="s">
        <v>604</v>
      </c>
      <c r="G504" s="168" t="s">
        <v>169</v>
      </c>
      <c r="H504" s="169">
        <v>2</v>
      </c>
      <c r="I504" s="170"/>
      <c r="J504" s="171">
        <f>ROUND(I504*H504,2)</f>
        <v>0</v>
      </c>
      <c r="K504" s="167" t="s">
        <v>133</v>
      </c>
      <c r="L504" s="39"/>
      <c r="M504" s="172" t="s">
        <v>3</v>
      </c>
      <c r="N504" s="173" t="s">
        <v>42</v>
      </c>
      <c r="O504" s="72"/>
      <c r="P504" s="174">
        <f>O504*H504</f>
        <v>0</v>
      </c>
      <c r="Q504" s="174">
        <v>0</v>
      </c>
      <c r="R504" s="174">
        <f>Q504*H504</f>
        <v>0</v>
      </c>
      <c r="S504" s="174">
        <v>0.02307</v>
      </c>
      <c r="T504" s="175">
        <f>S504*H504</f>
        <v>0.04614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76" t="s">
        <v>288</v>
      </c>
      <c r="AT504" s="176" t="s">
        <v>129</v>
      </c>
      <c r="AU504" s="176" t="s">
        <v>81</v>
      </c>
      <c r="AY504" s="19" t="s">
        <v>125</v>
      </c>
      <c r="BE504" s="177">
        <f>IF(N504="základní",J504,0)</f>
        <v>0</v>
      </c>
      <c r="BF504" s="177">
        <f>IF(N504="snížená",J504,0)</f>
        <v>0</v>
      </c>
      <c r="BG504" s="177">
        <f>IF(N504="zákl. přenesená",J504,0)</f>
        <v>0</v>
      </c>
      <c r="BH504" s="177">
        <f>IF(N504="sníž. přenesená",J504,0)</f>
        <v>0</v>
      </c>
      <c r="BI504" s="177">
        <f>IF(N504="nulová",J504,0)</f>
        <v>0</v>
      </c>
      <c r="BJ504" s="19" t="s">
        <v>79</v>
      </c>
      <c r="BK504" s="177">
        <f>ROUND(I504*H504,2)</f>
        <v>0</v>
      </c>
      <c r="BL504" s="19" t="s">
        <v>288</v>
      </c>
      <c r="BM504" s="176" t="s">
        <v>605</v>
      </c>
    </row>
    <row r="505" s="2" customFormat="1">
      <c r="A505" s="38"/>
      <c r="B505" s="39"/>
      <c r="C505" s="38"/>
      <c r="D505" s="178" t="s">
        <v>136</v>
      </c>
      <c r="E505" s="38"/>
      <c r="F505" s="179" t="s">
        <v>606</v>
      </c>
      <c r="G505" s="38"/>
      <c r="H505" s="38"/>
      <c r="I505" s="180"/>
      <c r="J505" s="38"/>
      <c r="K505" s="38"/>
      <c r="L505" s="39"/>
      <c r="M505" s="181"/>
      <c r="N505" s="182"/>
      <c r="O505" s="72"/>
      <c r="P505" s="72"/>
      <c r="Q505" s="72"/>
      <c r="R505" s="72"/>
      <c r="S505" s="72"/>
      <c r="T505" s="73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9" t="s">
        <v>136</v>
      </c>
      <c r="AU505" s="19" t="s">
        <v>81</v>
      </c>
    </row>
    <row r="506" s="13" customFormat="1">
      <c r="A506" s="13"/>
      <c r="B506" s="183"/>
      <c r="C506" s="13"/>
      <c r="D506" s="184" t="s">
        <v>138</v>
      </c>
      <c r="E506" s="185" t="s">
        <v>3</v>
      </c>
      <c r="F506" s="186" t="s">
        <v>504</v>
      </c>
      <c r="G506" s="13"/>
      <c r="H506" s="185" t="s">
        <v>3</v>
      </c>
      <c r="I506" s="187"/>
      <c r="J506" s="13"/>
      <c r="K506" s="13"/>
      <c r="L506" s="183"/>
      <c r="M506" s="188"/>
      <c r="N506" s="189"/>
      <c r="O506" s="189"/>
      <c r="P506" s="189"/>
      <c r="Q506" s="189"/>
      <c r="R506" s="189"/>
      <c r="S506" s="189"/>
      <c r="T506" s="19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5" t="s">
        <v>138</v>
      </c>
      <c r="AU506" s="185" t="s">
        <v>81</v>
      </c>
      <c r="AV506" s="13" t="s">
        <v>79</v>
      </c>
      <c r="AW506" s="13" t="s">
        <v>33</v>
      </c>
      <c r="AX506" s="13" t="s">
        <v>71</v>
      </c>
      <c r="AY506" s="185" t="s">
        <v>125</v>
      </c>
    </row>
    <row r="507" s="14" customFormat="1">
      <c r="A507" s="14"/>
      <c r="B507" s="191"/>
      <c r="C507" s="14"/>
      <c r="D507" s="184" t="s">
        <v>138</v>
      </c>
      <c r="E507" s="192" t="s">
        <v>3</v>
      </c>
      <c r="F507" s="193" t="s">
        <v>81</v>
      </c>
      <c r="G507" s="14"/>
      <c r="H507" s="194">
        <v>2</v>
      </c>
      <c r="I507" s="195"/>
      <c r="J507" s="14"/>
      <c r="K507" s="14"/>
      <c r="L507" s="191"/>
      <c r="M507" s="196"/>
      <c r="N507" s="197"/>
      <c r="O507" s="197"/>
      <c r="P507" s="197"/>
      <c r="Q507" s="197"/>
      <c r="R507" s="197"/>
      <c r="S507" s="197"/>
      <c r="T507" s="19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192" t="s">
        <v>138</v>
      </c>
      <c r="AU507" s="192" t="s">
        <v>81</v>
      </c>
      <c r="AV507" s="14" t="s">
        <v>81</v>
      </c>
      <c r="AW507" s="14" t="s">
        <v>33</v>
      </c>
      <c r="AX507" s="14" t="s">
        <v>71</v>
      </c>
      <c r="AY507" s="192" t="s">
        <v>125</v>
      </c>
    </row>
    <row r="508" s="15" customFormat="1">
      <c r="A508" s="15"/>
      <c r="B508" s="199"/>
      <c r="C508" s="15"/>
      <c r="D508" s="184" t="s">
        <v>138</v>
      </c>
      <c r="E508" s="200" t="s">
        <v>3</v>
      </c>
      <c r="F508" s="201" t="s">
        <v>141</v>
      </c>
      <c r="G508" s="15"/>
      <c r="H508" s="202">
        <v>2</v>
      </c>
      <c r="I508" s="203"/>
      <c r="J508" s="15"/>
      <c r="K508" s="15"/>
      <c r="L508" s="199"/>
      <c r="M508" s="204"/>
      <c r="N508" s="205"/>
      <c r="O508" s="205"/>
      <c r="P508" s="205"/>
      <c r="Q508" s="205"/>
      <c r="R508" s="205"/>
      <c r="S508" s="205"/>
      <c r="T508" s="206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00" t="s">
        <v>138</v>
      </c>
      <c r="AU508" s="200" t="s">
        <v>81</v>
      </c>
      <c r="AV508" s="15" t="s">
        <v>134</v>
      </c>
      <c r="AW508" s="15" t="s">
        <v>33</v>
      </c>
      <c r="AX508" s="15" t="s">
        <v>79</v>
      </c>
      <c r="AY508" s="200" t="s">
        <v>125</v>
      </c>
    </row>
    <row r="509" s="2" customFormat="1" ht="16.5" customHeight="1">
      <c r="A509" s="38"/>
      <c r="B509" s="164"/>
      <c r="C509" s="165" t="s">
        <v>607</v>
      </c>
      <c r="D509" s="165" t="s">
        <v>129</v>
      </c>
      <c r="E509" s="166" t="s">
        <v>608</v>
      </c>
      <c r="F509" s="167" t="s">
        <v>609</v>
      </c>
      <c r="G509" s="168" t="s">
        <v>169</v>
      </c>
      <c r="H509" s="169">
        <v>2</v>
      </c>
      <c r="I509" s="170"/>
      <c r="J509" s="171">
        <f>ROUND(I509*H509,2)</f>
        <v>0</v>
      </c>
      <c r="K509" s="167" t="s">
        <v>3</v>
      </c>
      <c r="L509" s="39"/>
      <c r="M509" s="172" t="s">
        <v>3</v>
      </c>
      <c r="N509" s="173" t="s">
        <v>42</v>
      </c>
      <c r="O509" s="72"/>
      <c r="P509" s="174">
        <f>O509*H509</f>
        <v>0</v>
      </c>
      <c r="Q509" s="174">
        <v>0.00115</v>
      </c>
      <c r="R509" s="174">
        <f>Q509*H509</f>
        <v>0.0023</v>
      </c>
      <c r="S509" s="174">
        <v>0</v>
      </c>
      <c r="T509" s="175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176" t="s">
        <v>288</v>
      </c>
      <c r="AT509" s="176" t="s">
        <v>129</v>
      </c>
      <c r="AU509" s="176" t="s">
        <v>81</v>
      </c>
      <c r="AY509" s="19" t="s">
        <v>125</v>
      </c>
      <c r="BE509" s="177">
        <f>IF(N509="základní",J509,0)</f>
        <v>0</v>
      </c>
      <c r="BF509" s="177">
        <f>IF(N509="snížená",J509,0)</f>
        <v>0</v>
      </c>
      <c r="BG509" s="177">
        <f>IF(N509="zákl. přenesená",J509,0)</f>
        <v>0</v>
      </c>
      <c r="BH509" s="177">
        <f>IF(N509="sníž. přenesená",J509,0)</f>
        <v>0</v>
      </c>
      <c r="BI509" s="177">
        <f>IF(N509="nulová",J509,0)</f>
        <v>0</v>
      </c>
      <c r="BJ509" s="19" t="s">
        <v>79</v>
      </c>
      <c r="BK509" s="177">
        <f>ROUND(I509*H509,2)</f>
        <v>0</v>
      </c>
      <c r="BL509" s="19" t="s">
        <v>288</v>
      </c>
      <c r="BM509" s="176" t="s">
        <v>610</v>
      </c>
    </row>
    <row r="510" s="2" customFormat="1" ht="44.25" customHeight="1">
      <c r="A510" s="38"/>
      <c r="B510" s="164"/>
      <c r="C510" s="165" t="s">
        <v>611</v>
      </c>
      <c r="D510" s="165" t="s">
        <v>129</v>
      </c>
      <c r="E510" s="166" t="s">
        <v>612</v>
      </c>
      <c r="F510" s="167" t="s">
        <v>613</v>
      </c>
      <c r="G510" s="168" t="s">
        <v>536</v>
      </c>
      <c r="H510" s="218"/>
      <c r="I510" s="170"/>
      <c r="J510" s="171">
        <f>ROUND(I510*H510,2)</f>
        <v>0</v>
      </c>
      <c r="K510" s="167" t="s">
        <v>133</v>
      </c>
      <c r="L510" s="39"/>
      <c r="M510" s="172" t="s">
        <v>3</v>
      </c>
      <c r="N510" s="173" t="s">
        <v>42</v>
      </c>
      <c r="O510" s="72"/>
      <c r="P510" s="174">
        <f>O510*H510</f>
        <v>0</v>
      </c>
      <c r="Q510" s="174">
        <v>0</v>
      </c>
      <c r="R510" s="174">
        <f>Q510*H510</f>
        <v>0</v>
      </c>
      <c r="S510" s="174">
        <v>0</v>
      </c>
      <c r="T510" s="175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176" t="s">
        <v>288</v>
      </c>
      <c r="AT510" s="176" t="s">
        <v>129</v>
      </c>
      <c r="AU510" s="176" t="s">
        <v>81</v>
      </c>
      <c r="AY510" s="19" t="s">
        <v>125</v>
      </c>
      <c r="BE510" s="177">
        <f>IF(N510="základní",J510,0)</f>
        <v>0</v>
      </c>
      <c r="BF510" s="177">
        <f>IF(N510="snížená",J510,0)</f>
        <v>0</v>
      </c>
      <c r="BG510" s="177">
        <f>IF(N510="zákl. přenesená",J510,0)</f>
        <v>0</v>
      </c>
      <c r="BH510" s="177">
        <f>IF(N510="sníž. přenesená",J510,0)</f>
        <v>0</v>
      </c>
      <c r="BI510" s="177">
        <f>IF(N510="nulová",J510,0)</f>
        <v>0</v>
      </c>
      <c r="BJ510" s="19" t="s">
        <v>79</v>
      </c>
      <c r="BK510" s="177">
        <f>ROUND(I510*H510,2)</f>
        <v>0</v>
      </c>
      <c r="BL510" s="19" t="s">
        <v>288</v>
      </c>
      <c r="BM510" s="176" t="s">
        <v>614</v>
      </c>
    </row>
    <row r="511" s="2" customFormat="1">
      <c r="A511" s="38"/>
      <c r="B511" s="39"/>
      <c r="C511" s="38"/>
      <c r="D511" s="178" t="s">
        <v>136</v>
      </c>
      <c r="E511" s="38"/>
      <c r="F511" s="179" t="s">
        <v>615</v>
      </c>
      <c r="G511" s="38"/>
      <c r="H511" s="38"/>
      <c r="I511" s="180"/>
      <c r="J511" s="38"/>
      <c r="K511" s="38"/>
      <c r="L511" s="39"/>
      <c r="M511" s="181"/>
      <c r="N511" s="182"/>
      <c r="O511" s="72"/>
      <c r="P511" s="72"/>
      <c r="Q511" s="72"/>
      <c r="R511" s="72"/>
      <c r="S511" s="72"/>
      <c r="T511" s="73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9" t="s">
        <v>136</v>
      </c>
      <c r="AU511" s="19" t="s">
        <v>81</v>
      </c>
    </row>
    <row r="512" s="12" customFormat="1" ht="22.8" customHeight="1">
      <c r="A512" s="12"/>
      <c r="B512" s="151"/>
      <c r="C512" s="12"/>
      <c r="D512" s="152" t="s">
        <v>70</v>
      </c>
      <c r="E512" s="162" t="s">
        <v>616</v>
      </c>
      <c r="F512" s="162" t="s">
        <v>617</v>
      </c>
      <c r="G512" s="12"/>
      <c r="H512" s="12"/>
      <c r="I512" s="154"/>
      <c r="J512" s="163">
        <f>BK512</f>
        <v>0</v>
      </c>
      <c r="K512" s="12"/>
      <c r="L512" s="151"/>
      <c r="M512" s="156"/>
      <c r="N512" s="157"/>
      <c r="O512" s="157"/>
      <c r="P512" s="158">
        <f>SUM(P513:P516)</f>
        <v>0</v>
      </c>
      <c r="Q512" s="157"/>
      <c r="R512" s="158">
        <f>SUM(R513:R516)</f>
        <v>0</v>
      </c>
      <c r="S512" s="157"/>
      <c r="T512" s="159">
        <f>SUM(T513:T516)</f>
        <v>0.00080000000000000004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152" t="s">
        <v>81</v>
      </c>
      <c r="AT512" s="160" t="s">
        <v>70</v>
      </c>
      <c r="AU512" s="160" t="s">
        <v>79</v>
      </c>
      <c r="AY512" s="152" t="s">
        <v>125</v>
      </c>
      <c r="BK512" s="161">
        <f>SUM(BK513:BK516)</f>
        <v>0</v>
      </c>
    </row>
    <row r="513" s="2" customFormat="1" ht="21.75" customHeight="1">
      <c r="A513" s="38"/>
      <c r="B513" s="164"/>
      <c r="C513" s="165" t="s">
        <v>618</v>
      </c>
      <c r="D513" s="165" t="s">
        <v>129</v>
      </c>
      <c r="E513" s="166" t="s">
        <v>619</v>
      </c>
      <c r="F513" s="167" t="s">
        <v>620</v>
      </c>
      <c r="G513" s="168" t="s">
        <v>286</v>
      </c>
      <c r="H513" s="169">
        <v>1</v>
      </c>
      <c r="I513" s="170"/>
      <c r="J513" s="171">
        <f>ROUND(I513*H513,2)</f>
        <v>0</v>
      </c>
      <c r="K513" s="167" t="s">
        <v>3</v>
      </c>
      <c r="L513" s="39"/>
      <c r="M513" s="172" t="s">
        <v>3</v>
      </c>
      <c r="N513" s="173" t="s">
        <v>42</v>
      </c>
      <c r="O513" s="72"/>
      <c r="P513" s="174">
        <f>O513*H513</f>
        <v>0</v>
      </c>
      <c r="Q513" s="174">
        <v>0</v>
      </c>
      <c r="R513" s="174">
        <f>Q513*H513</f>
        <v>0</v>
      </c>
      <c r="S513" s="174">
        <v>0.00040000000000000002</v>
      </c>
      <c r="T513" s="175">
        <f>S513*H513</f>
        <v>0.00040000000000000002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176" t="s">
        <v>288</v>
      </c>
      <c r="AT513" s="176" t="s">
        <v>129</v>
      </c>
      <c r="AU513" s="176" t="s">
        <v>81</v>
      </c>
      <c r="AY513" s="19" t="s">
        <v>125</v>
      </c>
      <c r="BE513" s="177">
        <f>IF(N513="základní",J513,0)</f>
        <v>0</v>
      </c>
      <c r="BF513" s="177">
        <f>IF(N513="snížená",J513,0)</f>
        <v>0</v>
      </c>
      <c r="BG513" s="177">
        <f>IF(N513="zákl. přenesená",J513,0)</f>
        <v>0</v>
      </c>
      <c r="BH513" s="177">
        <f>IF(N513="sníž. přenesená",J513,0)</f>
        <v>0</v>
      </c>
      <c r="BI513" s="177">
        <f>IF(N513="nulová",J513,0)</f>
        <v>0</v>
      </c>
      <c r="BJ513" s="19" t="s">
        <v>79</v>
      </c>
      <c r="BK513" s="177">
        <f>ROUND(I513*H513,2)</f>
        <v>0</v>
      </c>
      <c r="BL513" s="19" t="s">
        <v>288</v>
      </c>
      <c r="BM513" s="176" t="s">
        <v>621</v>
      </c>
    </row>
    <row r="514" s="2" customFormat="1" ht="16.5" customHeight="1">
      <c r="A514" s="38"/>
      <c r="B514" s="164"/>
      <c r="C514" s="165" t="s">
        <v>622</v>
      </c>
      <c r="D514" s="165" t="s">
        <v>129</v>
      </c>
      <c r="E514" s="166" t="s">
        <v>623</v>
      </c>
      <c r="F514" s="167" t="s">
        <v>624</v>
      </c>
      <c r="G514" s="168" t="s">
        <v>286</v>
      </c>
      <c r="H514" s="169">
        <v>1</v>
      </c>
      <c r="I514" s="170"/>
      <c r="J514" s="171">
        <f>ROUND(I514*H514,2)</f>
        <v>0</v>
      </c>
      <c r="K514" s="167" t="s">
        <v>3</v>
      </c>
      <c r="L514" s="39"/>
      <c r="M514" s="172" t="s">
        <v>3</v>
      </c>
      <c r="N514" s="173" t="s">
        <v>42</v>
      </c>
      <c r="O514" s="72"/>
      <c r="P514" s="174">
        <f>O514*H514</f>
        <v>0</v>
      </c>
      <c r="Q514" s="174">
        <v>0</v>
      </c>
      <c r="R514" s="174">
        <f>Q514*H514</f>
        <v>0</v>
      </c>
      <c r="S514" s="174">
        <v>0.00040000000000000002</v>
      </c>
      <c r="T514" s="175">
        <f>S514*H514</f>
        <v>0.00040000000000000002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176" t="s">
        <v>288</v>
      </c>
      <c r="AT514" s="176" t="s">
        <v>129</v>
      </c>
      <c r="AU514" s="176" t="s">
        <v>81</v>
      </c>
      <c r="AY514" s="19" t="s">
        <v>125</v>
      </c>
      <c r="BE514" s="177">
        <f>IF(N514="základní",J514,0)</f>
        <v>0</v>
      </c>
      <c r="BF514" s="177">
        <f>IF(N514="snížená",J514,0)</f>
        <v>0</v>
      </c>
      <c r="BG514" s="177">
        <f>IF(N514="zákl. přenesená",J514,0)</f>
        <v>0</v>
      </c>
      <c r="BH514" s="177">
        <f>IF(N514="sníž. přenesená",J514,0)</f>
        <v>0</v>
      </c>
      <c r="BI514" s="177">
        <f>IF(N514="nulová",J514,0)</f>
        <v>0</v>
      </c>
      <c r="BJ514" s="19" t="s">
        <v>79</v>
      </c>
      <c r="BK514" s="177">
        <f>ROUND(I514*H514,2)</f>
        <v>0</v>
      </c>
      <c r="BL514" s="19" t="s">
        <v>288</v>
      </c>
      <c r="BM514" s="176" t="s">
        <v>625</v>
      </c>
    </row>
    <row r="515" s="2" customFormat="1" ht="44.25" customHeight="1">
      <c r="A515" s="38"/>
      <c r="B515" s="164"/>
      <c r="C515" s="165" t="s">
        <v>234</v>
      </c>
      <c r="D515" s="165" t="s">
        <v>129</v>
      </c>
      <c r="E515" s="166" t="s">
        <v>626</v>
      </c>
      <c r="F515" s="167" t="s">
        <v>627</v>
      </c>
      <c r="G515" s="168" t="s">
        <v>536</v>
      </c>
      <c r="H515" s="218"/>
      <c r="I515" s="170"/>
      <c r="J515" s="171">
        <f>ROUND(I515*H515,2)</f>
        <v>0</v>
      </c>
      <c r="K515" s="167" t="s">
        <v>133</v>
      </c>
      <c r="L515" s="39"/>
      <c r="M515" s="172" t="s">
        <v>3</v>
      </c>
      <c r="N515" s="173" t="s">
        <v>42</v>
      </c>
      <c r="O515" s="72"/>
      <c r="P515" s="174">
        <f>O515*H515</f>
        <v>0</v>
      </c>
      <c r="Q515" s="174">
        <v>0</v>
      </c>
      <c r="R515" s="174">
        <f>Q515*H515</f>
        <v>0</v>
      </c>
      <c r="S515" s="174">
        <v>0</v>
      </c>
      <c r="T515" s="175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176" t="s">
        <v>288</v>
      </c>
      <c r="AT515" s="176" t="s">
        <v>129</v>
      </c>
      <c r="AU515" s="176" t="s">
        <v>81</v>
      </c>
      <c r="AY515" s="19" t="s">
        <v>125</v>
      </c>
      <c r="BE515" s="177">
        <f>IF(N515="základní",J515,0)</f>
        <v>0</v>
      </c>
      <c r="BF515" s="177">
        <f>IF(N515="snížená",J515,0)</f>
        <v>0</v>
      </c>
      <c r="BG515" s="177">
        <f>IF(N515="zákl. přenesená",J515,0)</f>
        <v>0</v>
      </c>
      <c r="BH515" s="177">
        <f>IF(N515="sníž. přenesená",J515,0)</f>
        <v>0</v>
      </c>
      <c r="BI515" s="177">
        <f>IF(N515="nulová",J515,0)</f>
        <v>0</v>
      </c>
      <c r="BJ515" s="19" t="s">
        <v>79</v>
      </c>
      <c r="BK515" s="177">
        <f>ROUND(I515*H515,2)</f>
        <v>0</v>
      </c>
      <c r="BL515" s="19" t="s">
        <v>288</v>
      </c>
      <c r="BM515" s="176" t="s">
        <v>628</v>
      </c>
    </row>
    <row r="516" s="2" customFormat="1">
      <c r="A516" s="38"/>
      <c r="B516" s="39"/>
      <c r="C516" s="38"/>
      <c r="D516" s="178" t="s">
        <v>136</v>
      </c>
      <c r="E516" s="38"/>
      <c r="F516" s="179" t="s">
        <v>629</v>
      </c>
      <c r="G516" s="38"/>
      <c r="H516" s="38"/>
      <c r="I516" s="180"/>
      <c r="J516" s="38"/>
      <c r="K516" s="38"/>
      <c r="L516" s="39"/>
      <c r="M516" s="181"/>
      <c r="N516" s="182"/>
      <c r="O516" s="72"/>
      <c r="P516" s="72"/>
      <c r="Q516" s="72"/>
      <c r="R516" s="72"/>
      <c r="S516" s="72"/>
      <c r="T516" s="73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9" t="s">
        <v>136</v>
      </c>
      <c r="AU516" s="19" t="s">
        <v>81</v>
      </c>
    </row>
    <row r="517" s="12" customFormat="1" ht="22.8" customHeight="1">
      <c r="A517" s="12"/>
      <c r="B517" s="151"/>
      <c r="C517" s="12"/>
      <c r="D517" s="152" t="s">
        <v>70</v>
      </c>
      <c r="E517" s="162" t="s">
        <v>630</v>
      </c>
      <c r="F517" s="162" t="s">
        <v>631</v>
      </c>
      <c r="G517" s="12"/>
      <c r="H517" s="12"/>
      <c r="I517" s="154"/>
      <c r="J517" s="163">
        <f>BK517</f>
        <v>0</v>
      </c>
      <c r="K517" s="12"/>
      <c r="L517" s="151"/>
      <c r="M517" s="156"/>
      <c r="N517" s="157"/>
      <c r="O517" s="157"/>
      <c r="P517" s="158">
        <f>SUM(P518:P520)</f>
        <v>0</v>
      </c>
      <c r="Q517" s="157"/>
      <c r="R517" s="158">
        <f>SUM(R518:R520)</f>
        <v>0</v>
      </c>
      <c r="S517" s="157"/>
      <c r="T517" s="159">
        <f>SUM(T518:T520)</f>
        <v>0.019099999999999999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152" t="s">
        <v>81</v>
      </c>
      <c r="AT517" s="160" t="s">
        <v>70</v>
      </c>
      <c r="AU517" s="160" t="s">
        <v>79</v>
      </c>
      <c r="AY517" s="152" t="s">
        <v>125</v>
      </c>
      <c r="BK517" s="161">
        <f>SUM(BK518:BK520)</f>
        <v>0</v>
      </c>
    </row>
    <row r="518" s="2" customFormat="1" ht="16.5" customHeight="1">
      <c r="A518" s="38"/>
      <c r="B518" s="164"/>
      <c r="C518" s="165" t="s">
        <v>632</v>
      </c>
      <c r="D518" s="165" t="s">
        <v>129</v>
      </c>
      <c r="E518" s="166" t="s">
        <v>633</v>
      </c>
      <c r="F518" s="167" t="s">
        <v>634</v>
      </c>
      <c r="G518" s="168" t="s">
        <v>286</v>
      </c>
      <c r="H518" s="169">
        <v>1</v>
      </c>
      <c r="I518" s="170"/>
      <c r="J518" s="171">
        <f>ROUND(I518*H518,2)</f>
        <v>0</v>
      </c>
      <c r="K518" s="167" t="s">
        <v>3</v>
      </c>
      <c r="L518" s="39"/>
      <c r="M518" s="172" t="s">
        <v>3</v>
      </c>
      <c r="N518" s="173" t="s">
        <v>42</v>
      </c>
      <c r="O518" s="72"/>
      <c r="P518" s="174">
        <f>O518*H518</f>
        <v>0</v>
      </c>
      <c r="Q518" s="174">
        <v>0</v>
      </c>
      <c r="R518" s="174">
        <f>Q518*H518</f>
        <v>0</v>
      </c>
      <c r="S518" s="174">
        <v>0.019099999999999999</v>
      </c>
      <c r="T518" s="175">
        <f>S518*H518</f>
        <v>0.019099999999999999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176" t="s">
        <v>288</v>
      </c>
      <c r="AT518" s="176" t="s">
        <v>129</v>
      </c>
      <c r="AU518" s="176" t="s">
        <v>81</v>
      </c>
      <c r="AY518" s="19" t="s">
        <v>125</v>
      </c>
      <c r="BE518" s="177">
        <f>IF(N518="základní",J518,0)</f>
        <v>0</v>
      </c>
      <c r="BF518" s="177">
        <f>IF(N518="snížená",J518,0)</f>
        <v>0</v>
      </c>
      <c r="BG518" s="177">
        <f>IF(N518="zákl. přenesená",J518,0)</f>
        <v>0</v>
      </c>
      <c r="BH518" s="177">
        <f>IF(N518="sníž. přenesená",J518,0)</f>
        <v>0</v>
      </c>
      <c r="BI518" s="177">
        <f>IF(N518="nulová",J518,0)</f>
        <v>0</v>
      </c>
      <c r="BJ518" s="19" t="s">
        <v>79</v>
      </c>
      <c r="BK518" s="177">
        <f>ROUND(I518*H518,2)</f>
        <v>0</v>
      </c>
      <c r="BL518" s="19" t="s">
        <v>288</v>
      </c>
      <c r="BM518" s="176" t="s">
        <v>635</v>
      </c>
    </row>
    <row r="519" s="2" customFormat="1" ht="44.25" customHeight="1">
      <c r="A519" s="38"/>
      <c r="B519" s="164"/>
      <c r="C519" s="165" t="s">
        <v>636</v>
      </c>
      <c r="D519" s="165" t="s">
        <v>129</v>
      </c>
      <c r="E519" s="166" t="s">
        <v>637</v>
      </c>
      <c r="F519" s="167" t="s">
        <v>638</v>
      </c>
      <c r="G519" s="168" t="s">
        <v>536</v>
      </c>
      <c r="H519" s="218"/>
      <c r="I519" s="170"/>
      <c r="J519" s="171">
        <f>ROUND(I519*H519,2)</f>
        <v>0</v>
      </c>
      <c r="K519" s="167" t="s">
        <v>133</v>
      </c>
      <c r="L519" s="39"/>
      <c r="M519" s="172" t="s">
        <v>3</v>
      </c>
      <c r="N519" s="173" t="s">
        <v>42</v>
      </c>
      <c r="O519" s="72"/>
      <c r="P519" s="174">
        <f>O519*H519</f>
        <v>0</v>
      </c>
      <c r="Q519" s="174">
        <v>0</v>
      </c>
      <c r="R519" s="174">
        <f>Q519*H519</f>
        <v>0</v>
      </c>
      <c r="S519" s="174">
        <v>0</v>
      </c>
      <c r="T519" s="175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176" t="s">
        <v>288</v>
      </c>
      <c r="AT519" s="176" t="s">
        <v>129</v>
      </c>
      <c r="AU519" s="176" t="s">
        <v>81</v>
      </c>
      <c r="AY519" s="19" t="s">
        <v>125</v>
      </c>
      <c r="BE519" s="177">
        <f>IF(N519="základní",J519,0)</f>
        <v>0</v>
      </c>
      <c r="BF519" s="177">
        <f>IF(N519="snížená",J519,0)</f>
        <v>0</v>
      </c>
      <c r="BG519" s="177">
        <f>IF(N519="zákl. přenesená",J519,0)</f>
        <v>0</v>
      </c>
      <c r="BH519" s="177">
        <f>IF(N519="sníž. přenesená",J519,0)</f>
        <v>0</v>
      </c>
      <c r="BI519" s="177">
        <f>IF(N519="nulová",J519,0)</f>
        <v>0</v>
      </c>
      <c r="BJ519" s="19" t="s">
        <v>79</v>
      </c>
      <c r="BK519" s="177">
        <f>ROUND(I519*H519,2)</f>
        <v>0</v>
      </c>
      <c r="BL519" s="19" t="s">
        <v>288</v>
      </c>
      <c r="BM519" s="176" t="s">
        <v>639</v>
      </c>
    </row>
    <row r="520" s="2" customFormat="1">
      <c r="A520" s="38"/>
      <c r="B520" s="39"/>
      <c r="C520" s="38"/>
      <c r="D520" s="178" t="s">
        <v>136</v>
      </c>
      <c r="E520" s="38"/>
      <c r="F520" s="179" t="s">
        <v>640</v>
      </c>
      <c r="G520" s="38"/>
      <c r="H520" s="38"/>
      <c r="I520" s="180"/>
      <c r="J520" s="38"/>
      <c r="K520" s="38"/>
      <c r="L520" s="39"/>
      <c r="M520" s="181"/>
      <c r="N520" s="182"/>
      <c r="O520" s="72"/>
      <c r="P520" s="72"/>
      <c r="Q520" s="72"/>
      <c r="R520" s="72"/>
      <c r="S520" s="72"/>
      <c r="T520" s="73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9" t="s">
        <v>136</v>
      </c>
      <c r="AU520" s="19" t="s">
        <v>81</v>
      </c>
    </row>
    <row r="521" s="12" customFormat="1" ht="22.8" customHeight="1">
      <c r="A521" s="12"/>
      <c r="B521" s="151"/>
      <c r="C521" s="12"/>
      <c r="D521" s="152" t="s">
        <v>70</v>
      </c>
      <c r="E521" s="162" t="s">
        <v>641</v>
      </c>
      <c r="F521" s="162" t="s">
        <v>642</v>
      </c>
      <c r="G521" s="12"/>
      <c r="H521" s="12"/>
      <c r="I521" s="154"/>
      <c r="J521" s="163">
        <f>BK521</f>
        <v>0</v>
      </c>
      <c r="K521" s="12"/>
      <c r="L521" s="151"/>
      <c r="M521" s="156"/>
      <c r="N521" s="157"/>
      <c r="O521" s="157"/>
      <c r="P521" s="158">
        <f>SUM(P522:P540)</f>
        <v>0</v>
      </c>
      <c r="Q521" s="157"/>
      <c r="R521" s="158">
        <f>SUM(R522:R540)</f>
        <v>0.1258862</v>
      </c>
      <c r="S521" s="157"/>
      <c r="T521" s="159">
        <f>SUM(T522:T540)</f>
        <v>2.7603949999999999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152" t="s">
        <v>81</v>
      </c>
      <c r="AT521" s="160" t="s">
        <v>70</v>
      </c>
      <c r="AU521" s="160" t="s">
        <v>79</v>
      </c>
      <c r="AY521" s="152" t="s">
        <v>125</v>
      </c>
      <c r="BK521" s="161">
        <f>SUM(BK522:BK540)</f>
        <v>0</v>
      </c>
    </row>
    <row r="522" s="2" customFormat="1" ht="44.25" customHeight="1">
      <c r="A522" s="38"/>
      <c r="B522" s="164"/>
      <c r="C522" s="165" t="s">
        <v>643</v>
      </c>
      <c r="D522" s="165" t="s">
        <v>129</v>
      </c>
      <c r="E522" s="166" t="s">
        <v>644</v>
      </c>
      <c r="F522" s="167" t="s">
        <v>645</v>
      </c>
      <c r="G522" s="168" t="s">
        <v>176</v>
      </c>
      <c r="H522" s="169">
        <v>8.4390000000000001</v>
      </c>
      <c r="I522" s="170"/>
      <c r="J522" s="171">
        <f>ROUND(I522*H522,2)</f>
        <v>0</v>
      </c>
      <c r="K522" s="167" t="s">
        <v>133</v>
      </c>
      <c r="L522" s="39"/>
      <c r="M522" s="172" t="s">
        <v>3</v>
      </c>
      <c r="N522" s="173" t="s">
        <v>42</v>
      </c>
      <c r="O522" s="72"/>
      <c r="P522" s="174">
        <f>O522*H522</f>
        <v>0</v>
      </c>
      <c r="Q522" s="174">
        <v>0</v>
      </c>
      <c r="R522" s="174">
        <f>Q522*H522</f>
        <v>0</v>
      </c>
      <c r="S522" s="174">
        <v>0</v>
      </c>
      <c r="T522" s="175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176" t="s">
        <v>288</v>
      </c>
      <c r="AT522" s="176" t="s">
        <v>129</v>
      </c>
      <c r="AU522" s="176" t="s">
        <v>81</v>
      </c>
      <c r="AY522" s="19" t="s">
        <v>125</v>
      </c>
      <c r="BE522" s="177">
        <f>IF(N522="základní",J522,0)</f>
        <v>0</v>
      </c>
      <c r="BF522" s="177">
        <f>IF(N522="snížená",J522,0)</f>
        <v>0</v>
      </c>
      <c r="BG522" s="177">
        <f>IF(N522="zákl. přenesená",J522,0)</f>
        <v>0</v>
      </c>
      <c r="BH522" s="177">
        <f>IF(N522="sníž. přenesená",J522,0)</f>
        <v>0</v>
      </c>
      <c r="BI522" s="177">
        <f>IF(N522="nulová",J522,0)</f>
        <v>0</v>
      </c>
      <c r="BJ522" s="19" t="s">
        <v>79</v>
      </c>
      <c r="BK522" s="177">
        <f>ROUND(I522*H522,2)</f>
        <v>0</v>
      </c>
      <c r="BL522" s="19" t="s">
        <v>288</v>
      </c>
      <c r="BM522" s="176" t="s">
        <v>646</v>
      </c>
    </row>
    <row r="523" s="2" customFormat="1">
      <c r="A523" s="38"/>
      <c r="B523" s="39"/>
      <c r="C523" s="38"/>
      <c r="D523" s="178" t="s">
        <v>136</v>
      </c>
      <c r="E523" s="38"/>
      <c r="F523" s="179" t="s">
        <v>647</v>
      </c>
      <c r="G523" s="38"/>
      <c r="H523" s="38"/>
      <c r="I523" s="180"/>
      <c r="J523" s="38"/>
      <c r="K523" s="38"/>
      <c r="L523" s="39"/>
      <c r="M523" s="181"/>
      <c r="N523" s="182"/>
      <c r="O523" s="72"/>
      <c r="P523" s="72"/>
      <c r="Q523" s="72"/>
      <c r="R523" s="72"/>
      <c r="S523" s="72"/>
      <c r="T523" s="73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9" t="s">
        <v>136</v>
      </c>
      <c r="AU523" s="19" t="s">
        <v>81</v>
      </c>
    </row>
    <row r="524" s="13" customFormat="1">
      <c r="A524" s="13"/>
      <c r="B524" s="183"/>
      <c r="C524" s="13"/>
      <c r="D524" s="184" t="s">
        <v>138</v>
      </c>
      <c r="E524" s="185" t="s">
        <v>3</v>
      </c>
      <c r="F524" s="186" t="s">
        <v>436</v>
      </c>
      <c r="G524" s="13"/>
      <c r="H524" s="185" t="s">
        <v>3</v>
      </c>
      <c r="I524" s="187"/>
      <c r="J524" s="13"/>
      <c r="K524" s="13"/>
      <c r="L524" s="183"/>
      <c r="M524" s="188"/>
      <c r="N524" s="189"/>
      <c r="O524" s="189"/>
      <c r="P524" s="189"/>
      <c r="Q524" s="189"/>
      <c r="R524" s="189"/>
      <c r="S524" s="189"/>
      <c r="T524" s="19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85" t="s">
        <v>138</v>
      </c>
      <c r="AU524" s="185" t="s">
        <v>81</v>
      </c>
      <c r="AV524" s="13" t="s">
        <v>79</v>
      </c>
      <c r="AW524" s="13" t="s">
        <v>33</v>
      </c>
      <c r="AX524" s="13" t="s">
        <v>71</v>
      </c>
      <c r="AY524" s="185" t="s">
        <v>125</v>
      </c>
    </row>
    <row r="525" s="14" customFormat="1">
      <c r="A525" s="14"/>
      <c r="B525" s="191"/>
      <c r="C525" s="14"/>
      <c r="D525" s="184" t="s">
        <v>138</v>
      </c>
      <c r="E525" s="192" t="s">
        <v>3</v>
      </c>
      <c r="F525" s="193" t="s">
        <v>648</v>
      </c>
      <c r="G525" s="14"/>
      <c r="H525" s="194">
        <v>8.4390000000000001</v>
      </c>
      <c r="I525" s="195"/>
      <c r="J525" s="14"/>
      <c r="K525" s="14"/>
      <c r="L525" s="191"/>
      <c r="M525" s="196"/>
      <c r="N525" s="197"/>
      <c r="O525" s="197"/>
      <c r="P525" s="197"/>
      <c r="Q525" s="197"/>
      <c r="R525" s="197"/>
      <c r="S525" s="197"/>
      <c r="T525" s="19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192" t="s">
        <v>138</v>
      </c>
      <c r="AU525" s="192" t="s">
        <v>81</v>
      </c>
      <c r="AV525" s="14" t="s">
        <v>81</v>
      </c>
      <c r="AW525" s="14" t="s">
        <v>33</v>
      </c>
      <c r="AX525" s="14" t="s">
        <v>71</v>
      </c>
      <c r="AY525" s="192" t="s">
        <v>125</v>
      </c>
    </row>
    <row r="526" s="15" customFormat="1">
      <c r="A526" s="15"/>
      <c r="B526" s="199"/>
      <c r="C526" s="15"/>
      <c r="D526" s="184" t="s">
        <v>138</v>
      </c>
      <c r="E526" s="200" t="s">
        <v>3</v>
      </c>
      <c r="F526" s="201" t="s">
        <v>141</v>
      </c>
      <c r="G526" s="15"/>
      <c r="H526" s="202">
        <v>8.4390000000000001</v>
      </c>
      <c r="I526" s="203"/>
      <c r="J526" s="15"/>
      <c r="K526" s="15"/>
      <c r="L526" s="199"/>
      <c r="M526" s="204"/>
      <c r="N526" s="205"/>
      <c r="O526" s="205"/>
      <c r="P526" s="205"/>
      <c r="Q526" s="205"/>
      <c r="R526" s="205"/>
      <c r="S526" s="205"/>
      <c r="T526" s="206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00" t="s">
        <v>138</v>
      </c>
      <c r="AU526" s="200" t="s">
        <v>81</v>
      </c>
      <c r="AV526" s="15" t="s">
        <v>134</v>
      </c>
      <c r="AW526" s="15" t="s">
        <v>33</v>
      </c>
      <c r="AX526" s="15" t="s">
        <v>79</v>
      </c>
      <c r="AY526" s="200" t="s">
        <v>125</v>
      </c>
    </row>
    <row r="527" s="2" customFormat="1" ht="21.75" customHeight="1">
      <c r="A527" s="38"/>
      <c r="B527" s="164"/>
      <c r="C527" s="207" t="s">
        <v>649</v>
      </c>
      <c r="D527" s="207" t="s">
        <v>153</v>
      </c>
      <c r="E527" s="208" t="s">
        <v>650</v>
      </c>
      <c r="F527" s="209" t="s">
        <v>651</v>
      </c>
      <c r="G527" s="210" t="s">
        <v>176</v>
      </c>
      <c r="H527" s="211">
        <v>9.7050000000000001</v>
      </c>
      <c r="I527" s="212"/>
      <c r="J527" s="213">
        <f>ROUND(I527*H527,2)</f>
        <v>0</v>
      </c>
      <c r="K527" s="209" t="s">
        <v>133</v>
      </c>
      <c r="L527" s="214"/>
      <c r="M527" s="215" t="s">
        <v>3</v>
      </c>
      <c r="N527" s="216" t="s">
        <v>42</v>
      </c>
      <c r="O527" s="72"/>
      <c r="P527" s="174">
        <f>O527*H527</f>
        <v>0</v>
      </c>
      <c r="Q527" s="174">
        <v>0.012800000000000001</v>
      </c>
      <c r="R527" s="174">
        <f>Q527*H527</f>
        <v>0.124224</v>
      </c>
      <c r="S527" s="174">
        <v>0</v>
      </c>
      <c r="T527" s="175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176" t="s">
        <v>446</v>
      </c>
      <c r="AT527" s="176" t="s">
        <v>153</v>
      </c>
      <c r="AU527" s="176" t="s">
        <v>81</v>
      </c>
      <c r="AY527" s="19" t="s">
        <v>125</v>
      </c>
      <c r="BE527" s="177">
        <f>IF(N527="základní",J527,0)</f>
        <v>0</v>
      </c>
      <c r="BF527" s="177">
        <f>IF(N527="snížená",J527,0)</f>
        <v>0</v>
      </c>
      <c r="BG527" s="177">
        <f>IF(N527="zákl. přenesená",J527,0)</f>
        <v>0</v>
      </c>
      <c r="BH527" s="177">
        <f>IF(N527="sníž. přenesená",J527,0)</f>
        <v>0</v>
      </c>
      <c r="BI527" s="177">
        <f>IF(N527="nulová",J527,0)</f>
        <v>0</v>
      </c>
      <c r="BJ527" s="19" t="s">
        <v>79</v>
      </c>
      <c r="BK527" s="177">
        <f>ROUND(I527*H527,2)</f>
        <v>0</v>
      </c>
      <c r="BL527" s="19" t="s">
        <v>288</v>
      </c>
      <c r="BM527" s="176" t="s">
        <v>652</v>
      </c>
    </row>
    <row r="528" s="2" customFormat="1">
      <c r="A528" s="38"/>
      <c r="B528" s="39"/>
      <c r="C528" s="38"/>
      <c r="D528" s="178" t="s">
        <v>136</v>
      </c>
      <c r="E528" s="38"/>
      <c r="F528" s="179" t="s">
        <v>653</v>
      </c>
      <c r="G528" s="38"/>
      <c r="H528" s="38"/>
      <c r="I528" s="180"/>
      <c r="J528" s="38"/>
      <c r="K528" s="38"/>
      <c r="L528" s="39"/>
      <c r="M528" s="181"/>
      <c r="N528" s="182"/>
      <c r="O528" s="72"/>
      <c r="P528" s="72"/>
      <c r="Q528" s="72"/>
      <c r="R528" s="72"/>
      <c r="S528" s="72"/>
      <c r="T528" s="73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9" t="s">
        <v>136</v>
      </c>
      <c r="AU528" s="19" t="s">
        <v>81</v>
      </c>
    </row>
    <row r="529" s="14" customFormat="1">
      <c r="A529" s="14"/>
      <c r="B529" s="191"/>
      <c r="C529" s="14"/>
      <c r="D529" s="184" t="s">
        <v>138</v>
      </c>
      <c r="E529" s="14"/>
      <c r="F529" s="193" t="s">
        <v>654</v>
      </c>
      <c r="G529" s="14"/>
      <c r="H529" s="194">
        <v>9.7050000000000001</v>
      </c>
      <c r="I529" s="195"/>
      <c r="J529" s="14"/>
      <c r="K529" s="14"/>
      <c r="L529" s="191"/>
      <c r="M529" s="196"/>
      <c r="N529" s="197"/>
      <c r="O529" s="197"/>
      <c r="P529" s="197"/>
      <c r="Q529" s="197"/>
      <c r="R529" s="197"/>
      <c r="S529" s="197"/>
      <c r="T529" s="198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192" t="s">
        <v>138</v>
      </c>
      <c r="AU529" s="192" t="s">
        <v>81</v>
      </c>
      <c r="AV529" s="14" t="s">
        <v>81</v>
      </c>
      <c r="AW529" s="14" t="s">
        <v>4</v>
      </c>
      <c r="AX529" s="14" t="s">
        <v>79</v>
      </c>
      <c r="AY529" s="192" t="s">
        <v>125</v>
      </c>
    </row>
    <row r="530" s="2" customFormat="1" ht="24.15" customHeight="1">
      <c r="A530" s="38"/>
      <c r="B530" s="164"/>
      <c r="C530" s="165" t="s">
        <v>655</v>
      </c>
      <c r="D530" s="165" t="s">
        <v>129</v>
      </c>
      <c r="E530" s="166" t="s">
        <v>656</v>
      </c>
      <c r="F530" s="167" t="s">
        <v>657</v>
      </c>
      <c r="G530" s="168" t="s">
        <v>176</v>
      </c>
      <c r="H530" s="169">
        <v>8.3109999999999999</v>
      </c>
      <c r="I530" s="170"/>
      <c r="J530" s="171">
        <f>ROUND(I530*H530,2)</f>
        <v>0</v>
      </c>
      <c r="K530" s="167" t="s">
        <v>133</v>
      </c>
      <c r="L530" s="39"/>
      <c r="M530" s="172" t="s">
        <v>3</v>
      </c>
      <c r="N530" s="173" t="s">
        <v>42</v>
      </c>
      <c r="O530" s="72"/>
      <c r="P530" s="174">
        <f>O530*H530</f>
        <v>0</v>
      </c>
      <c r="Q530" s="174">
        <v>0.00020000000000000001</v>
      </c>
      <c r="R530" s="174">
        <f>Q530*H530</f>
        <v>0.0016622</v>
      </c>
      <c r="S530" s="174">
        <v>0</v>
      </c>
      <c r="T530" s="175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76" t="s">
        <v>288</v>
      </c>
      <c r="AT530" s="176" t="s">
        <v>129</v>
      </c>
      <c r="AU530" s="176" t="s">
        <v>81</v>
      </c>
      <c r="AY530" s="19" t="s">
        <v>125</v>
      </c>
      <c r="BE530" s="177">
        <f>IF(N530="základní",J530,0)</f>
        <v>0</v>
      </c>
      <c r="BF530" s="177">
        <f>IF(N530="snížená",J530,0)</f>
        <v>0</v>
      </c>
      <c r="BG530" s="177">
        <f>IF(N530="zákl. přenesená",J530,0)</f>
        <v>0</v>
      </c>
      <c r="BH530" s="177">
        <f>IF(N530="sníž. přenesená",J530,0)</f>
        <v>0</v>
      </c>
      <c r="BI530" s="177">
        <f>IF(N530="nulová",J530,0)</f>
        <v>0</v>
      </c>
      <c r="BJ530" s="19" t="s">
        <v>79</v>
      </c>
      <c r="BK530" s="177">
        <f>ROUND(I530*H530,2)</f>
        <v>0</v>
      </c>
      <c r="BL530" s="19" t="s">
        <v>288</v>
      </c>
      <c r="BM530" s="176" t="s">
        <v>658</v>
      </c>
    </row>
    <row r="531" s="2" customFormat="1">
      <c r="A531" s="38"/>
      <c r="B531" s="39"/>
      <c r="C531" s="38"/>
      <c r="D531" s="178" t="s">
        <v>136</v>
      </c>
      <c r="E531" s="38"/>
      <c r="F531" s="179" t="s">
        <v>659</v>
      </c>
      <c r="G531" s="38"/>
      <c r="H531" s="38"/>
      <c r="I531" s="180"/>
      <c r="J531" s="38"/>
      <c r="K531" s="38"/>
      <c r="L531" s="39"/>
      <c r="M531" s="181"/>
      <c r="N531" s="182"/>
      <c r="O531" s="72"/>
      <c r="P531" s="72"/>
      <c r="Q531" s="72"/>
      <c r="R531" s="72"/>
      <c r="S531" s="72"/>
      <c r="T531" s="73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9" t="s">
        <v>136</v>
      </c>
      <c r="AU531" s="19" t="s">
        <v>81</v>
      </c>
    </row>
    <row r="532" s="2" customFormat="1" ht="37.8" customHeight="1">
      <c r="A532" s="38"/>
      <c r="B532" s="164"/>
      <c r="C532" s="165" t="s">
        <v>660</v>
      </c>
      <c r="D532" s="165" t="s">
        <v>129</v>
      </c>
      <c r="E532" s="166" t="s">
        <v>661</v>
      </c>
      <c r="F532" s="167" t="s">
        <v>662</v>
      </c>
      <c r="G532" s="168" t="s">
        <v>176</v>
      </c>
      <c r="H532" s="169">
        <v>89.045000000000002</v>
      </c>
      <c r="I532" s="170"/>
      <c r="J532" s="171">
        <f>ROUND(I532*H532,2)</f>
        <v>0</v>
      </c>
      <c r="K532" s="167" t="s">
        <v>133</v>
      </c>
      <c r="L532" s="39"/>
      <c r="M532" s="172" t="s">
        <v>3</v>
      </c>
      <c r="N532" s="173" t="s">
        <v>42</v>
      </c>
      <c r="O532" s="72"/>
      <c r="P532" s="174">
        <f>O532*H532</f>
        <v>0</v>
      </c>
      <c r="Q532" s="174">
        <v>0</v>
      </c>
      <c r="R532" s="174">
        <f>Q532*H532</f>
        <v>0</v>
      </c>
      <c r="S532" s="174">
        <v>0.031</v>
      </c>
      <c r="T532" s="175">
        <f>S532*H532</f>
        <v>2.7603949999999999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176" t="s">
        <v>288</v>
      </c>
      <c r="AT532" s="176" t="s">
        <v>129</v>
      </c>
      <c r="AU532" s="176" t="s">
        <v>81</v>
      </c>
      <c r="AY532" s="19" t="s">
        <v>125</v>
      </c>
      <c r="BE532" s="177">
        <f>IF(N532="základní",J532,0)</f>
        <v>0</v>
      </c>
      <c r="BF532" s="177">
        <f>IF(N532="snížená",J532,0)</f>
        <v>0</v>
      </c>
      <c r="BG532" s="177">
        <f>IF(N532="zákl. přenesená",J532,0)</f>
        <v>0</v>
      </c>
      <c r="BH532" s="177">
        <f>IF(N532="sníž. přenesená",J532,0)</f>
        <v>0</v>
      </c>
      <c r="BI532" s="177">
        <f>IF(N532="nulová",J532,0)</f>
        <v>0</v>
      </c>
      <c r="BJ532" s="19" t="s">
        <v>79</v>
      </c>
      <c r="BK532" s="177">
        <f>ROUND(I532*H532,2)</f>
        <v>0</v>
      </c>
      <c r="BL532" s="19" t="s">
        <v>288</v>
      </c>
      <c r="BM532" s="176" t="s">
        <v>663</v>
      </c>
    </row>
    <row r="533" s="2" customFormat="1">
      <c r="A533" s="38"/>
      <c r="B533" s="39"/>
      <c r="C533" s="38"/>
      <c r="D533" s="178" t="s">
        <v>136</v>
      </c>
      <c r="E533" s="38"/>
      <c r="F533" s="179" t="s">
        <v>664</v>
      </c>
      <c r="G533" s="38"/>
      <c r="H533" s="38"/>
      <c r="I533" s="180"/>
      <c r="J533" s="38"/>
      <c r="K533" s="38"/>
      <c r="L533" s="39"/>
      <c r="M533" s="181"/>
      <c r="N533" s="182"/>
      <c r="O533" s="72"/>
      <c r="P533" s="72"/>
      <c r="Q533" s="72"/>
      <c r="R533" s="72"/>
      <c r="S533" s="72"/>
      <c r="T533" s="73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9" t="s">
        <v>136</v>
      </c>
      <c r="AU533" s="19" t="s">
        <v>81</v>
      </c>
    </row>
    <row r="534" s="13" customFormat="1">
      <c r="A534" s="13"/>
      <c r="B534" s="183"/>
      <c r="C534" s="13"/>
      <c r="D534" s="184" t="s">
        <v>138</v>
      </c>
      <c r="E534" s="185" t="s">
        <v>3</v>
      </c>
      <c r="F534" s="186" t="s">
        <v>300</v>
      </c>
      <c r="G534" s="13"/>
      <c r="H534" s="185" t="s">
        <v>3</v>
      </c>
      <c r="I534" s="187"/>
      <c r="J534" s="13"/>
      <c r="K534" s="13"/>
      <c r="L534" s="183"/>
      <c r="M534" s="188"/>
      <c r="N534" s="189"/>
      <c r="O534" s="189"/>
      <c r="P534" s="189"/>
      <c r="Q534" s="189"/>
      <c r="R534" s="189"/>
      <c r="S534" s="189"/>
      <c r="T534" s="19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85" t="s">
        <v>138</v>
      </c>
      <c r="AU534" s="185" t="s">
        <v>81</v>
      </c>
      <c r="AV534" s="13" t="s">
        <v>79</v>
      </c>
      <c r="AW534" s="13" t="s">
        <v>33</v>
      </c>
      <c r="AX534" s="13" t="s">
        <v>71</v>
      </c>
      <c r="AY534" s="185" t="s">
        <v>125</v>
      </c>
    </row>
    <row r="535" s="14" customFormat="1">
      <c r="A535" s="14"/>
      <c r="B535" s="191"/>
      <c r="C535" s="14"/>
      <c r="D535" s="184" t="s">
        <v>138</v>
      </c>
      <c r="E535" s="192" t="s">
        <v>3</v>
      </c>
      <c r="F535" s="193" t="s">
        <v>313</v>
      </c>
      <c r="G535" s="14"/>
      <c r="H535" s="194">
        <v>105.17</v>
      </c>
      <c r="I535" s="195"/>
      <c r="J535" s="14"/>
      <c r="K535" s="14"/>
      <c r="L535" s="191"/>
      <c r="M535" s="196"/>
      <c r="N535" s="197"/>
      <c r="O535" s="197"/>
      <c r="P535" s="197"/>
      <c r="Q535" s="197"/>
      <c r="R535" s="197"/>
      <c r="S535" s="197"/>
      <c r="T535" s="198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192" t="s">
        <v>138</v>
      </c>
      <c r="AU535" s="192" t="s">
        <v>81</v>
      </c>
      <c r="AV535" s="14" t="s">
        <v>81</v>
      </c>
      <c r="AW535" s="14" t="s">
        <v>33</v>
      </c>
      <c r="AX535" s="14" t="s">
        <v>71</v>
      </c>
      <c r="AY535" s="192" t="s">
        <v>125</v>
      </c>
    </row>
    <row r="536" s="13" customFormat="1">
      <c r="A536" s="13"/>
      <c r="B536" s="183"/>
      <c r="C536" s="13"/>
      <c r="D536" s="184" t="s">
        <v>138</v>
      </c>
      <c r="E536" s="185" t="s">
        <v>3</v>
      </c>
      <c r="F536" s="186" t="s">
        <v>425</v>
      </c>
      <c r="G536" s="13"/>
      <c r="H536" s="185" t="s">
        <v>3</v>
      </c>
      <c r="I536" s="187"/>
      <c r="J536" s="13"/>
      <c r="K536" s="13"/>
      <c r="L536" s="183"/>
      <c r="M536" s="188"/>
      <c r="N536" s="189"/>
      <c r="O536" s="189"/>
      <c r="P536" s="189"/>
      <c r="Q536" s="189"/>
      <c r="R536" s="189"/>
      <c r="S536" s="189"/>
      <c r="T536" s="19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85" t="s">
        <v>138</v>
      </c>
      <c r="AU536" s="185" t="s">
        <v>81</v>
      </c>
      <c r="AV536" s="13" t="s">
        <v>79</v>
      </c>
      <c r="AW536" s="13" t="s">
        <v>33</v>
      </c>
      <c r="AX536" s="13" t="s">
        <v>71</v>
      </c>
      <c r="AY536" s="185" t="s">
        <v>125</v>
      </c>
    </row>
    <row r="537" s="14" customFormat="1">
      <c r="A537" s="14"/>
      <c r="B537" s="191"/>
      <c r="C537" s="14"/>
      <c r="D537" s="184" t="s">
        <v>138</v>
      </c>
      <c r="E537" s="192" t="s">
        <v>3</v>
      </c>
      <c r="F537" s="193" t="s">
        <v>314</v>
      </c>
      <c r="G537" s="14"/>
      <c r="H537" s="194">
        <v>-16.125</v>
      </c>
      <c r="I537" s="195"/>
      <c r="J537" s="14"/>
      <c r="K537" s="14"/>
      <c r="L537" s="191"/>
      <c r="M537" s="196"/>
      <c r="N537" s="197"/>
      <c r="O537" s="197"/>
      <c r="P537" s="197"/>
      <c r="Q537" s="197"/>
      <c r="R537" s="197"/>
      <c r="S537" s="197"/>
      <c r="T537" s="198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192" t="s">
        <v>138</v>
      </c>
      <c r="AU537" s="192" t="s">
        <v>81</v>
      </c>
      <c r="AV537" s="14" t="s">
        <v>81</v>
      </c>
      <c r="AW537" s="14" t="s">
        <v>33</v>
      </c>
      <c r="AX537" s="14" t="s">
        <v>71</v>
      </c>
      <c r="AY537" s="192" t="s">
        <v>125</v>
      </c>
    </row>
    <row r="538" s="15" customFormat="1">
      <c r="A538" s="15"/>
      <c r="B538" s="199"/>
      <c r="C538" s="15"/>
      <c r="D538" s="184" t="s">
        <v>138</v>
      </c>
      <c r="E538" s="200" t="s">
        <v>3</v>
      </c>
      <c r="F538" s="201" t="s">
        <v>141</v>
      </c>
      <c r="G538" s="15"/>
      <c r="H538" s="202">
        <v>89.045000000000002</v>
      </c>
      <c r="I538" s="203"/>
      <c r="J538" s="15"/>
      <c r="K538" s="15"/>
      <c r="L538" s="199"/>
      <c r="M538" s="204"/>
      <c r="N538" s="205"/>
      <c r="O538" s="205"/>
      <c r="P538" s="205"/>
      <c r="Q538" s="205"/>
      <c r="R538" s="205"/>
      <c r="S538" s="205"/>
      <c r="T538" s="206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00" t="s">
        <v>138</v>
      </c>
      <c r="AU538" s="200" t="s">
        <v>81</v>
      </c>
      <c r="AV538" s="15" t="s">
        <v>134</v>
      </c>
      <c r="AW538" s="15" t="s">
        <v>33</v>
      </c>
      <c r="AX538" s="15" t="s">
        <v>79</v>
      </c>
      <c r="AY538" s="200" t="s">
        <v>125</v>
      </c>
    </row>
    <row r="539" s="2" customFormat="1" ht="44.25" customHeight="1">
      <c r="A539" s="38"/>
      <c r="B539" s="164"/>
      <c r="C539" s="165" t="s">
        <v>665</v>
      </c>
      <c r="D539" s="165" t="s">
        <v>129</v>
      </c>
      <c r="E539" s="166" t="s">
        <v>666</v>
      </c>
      <c r="F539" s="167" t="s">
        <v>667</v>
      </c>
      <c r="G539" s="168" t="s">
        <v>536</v>
      </c>
      <c r="H539" s="218"/>
      <c r="I539" s="170"/>
      <c r="J539" s="171">
        <f>ROUND(I539*H539,2)</f>
        <v>0</v>
      </c>
      <c r="K539" s="167" t="s">
        <v>133</v>
      </c>
      <c r="L539" s="39"/>
      <c r="M539" s="172" t="s">
        <v>3</v>
      </c>
      <c r="N539" s="173" t="s">
        <v>42</v>
      </c>
      <c r="O539" s="72"/>
      <c r="P539" s="174">
        <f>O539*H539</f>
        <v>0</v>
      </c>
      <c r="Q539" s="174">
        <v>0</v>
      </c>
      <c r="R539" s="174">
        <f>Q539*H539</f>
        <v>0</v>
      </c>
      <c r="S539" s="174">
        <v>0</v>
      </c>
      <c r="T539" s="175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176" t="s">
        <v>134</v>
      </c>
      <c r="AT539" s="176" t="s">
        <v>129</v>
      </c>
      <c r="AU539" s="176" t="s">
        <v>81</v>
      </c>
      <c r="AY539" s="19" t="s">
        <v>125</v>
      </c>
      <c r="BE539" s="177">
        <f>IF(N539="základní",J539,0)</f>
        <v>0</v>
      </c>
      <c r="BF539" s="177">
        <f>IF(N539="snížená",J539,0)</f>
        <v>0</v>
      </c>
      <c r="BG539" s="177">
        <f>IF(N539="zákl. přenesená",J539,0)</f>
        <v>0</v>
      </c>
      <c r="BH539" s="177">
        <f>IF(N539="sníž. přenesená",J539,0)</f>
        <v>0</v>
      </c>
      <c r="BI539" s="177">
        <f>IF(N539="nulová",J539,0)</f>
        <v>0</v>
      </c>
      <c r="BJ539" s="19" t="s">
        <v>79</v>
      </c>
      <c r="BK539" s="177">
        <f>ROUND(I539*H539,2)</f>
        <v>0</v>
      </c>
      <c r="BL539" s="19" t="s">
        <v>134</v>
      </c>
      <c r="BM539" s="176" t="s">
        <v>668</v>
      </c>
    </row>
    <row r="540" s="2" customFormat="1">
      <c r="A540" s="38"/>
      <c r="B540" s="39"/>
      <c r="C540" s="38"/>
      <c r="D540" s="178" t="s">
        <v>136</v>
      </c>
      <c r="E540" s="38"/>
      <c r="F540" s="179" t="s">
        <v>669</v>
      </c>
      <c r="G540" s="38"/>
      <c r="H540" s="38"/>
      <c r="I540" s="180"/>
      <c r="J540" s="38"/>
      <c r="K540" s="38"/>
      <c r="L540" s="39"/>
      <c r="M540" s="181"/>
      <c r="N540" s="182"/>
      <c r="O540" s="72"/>
      <c r="P540" s="72"/>
      <c r="Q540" s="72"/>
      <c r="R540" s="72"/>
      <c r="S540" s="72"/>
      <c r="T540" s="73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9" t="s">
        <v>136</v>
      </c>
      <c r="AU540" s="19" t="s">
        <v>81</v>
      </c>
    </row>
    <row r="541" s="12" customFormat="1" ht="22.8" customHeight="1">
      <c r="A541" s="12"/>
      <c r="B541" s="151"/>
      <c r="C541" s="12"/>
      <c r="D541" s="152" t="s">
        <v>70</v>
      </c>
      <c r="E541" s="162" t="s">
        <v>670</v>
      </c>
      <c r="F541" s="162" t="s">
        <v>671</v>
      </c>
      <c r="G541" s="12"/>
      <c r="H541" s="12"/>
      <c r="I541" s="154"/>
      <c r="J541" s="163">
        <f>BK541</f>
        <v>0</v>
      </c>
      <c r="K541" s="12"/>
      <c r="L541" s="151"/>
      <c r="M541" s="156"/>
      <c r="N541" s="157"/>
      <c r="O541" s="157"/>
      <c r="P541" s="158">
        <f>SUM(P542:P597)</f>
        <v>0</v>
      </c>
      <c r="Q541" s="157"/>
      <c r="R541" s="158">
        <f>SUM(R542:R597)</f>
        <v>0.090263799999999977</v>
      </c>
      <c r="S541" s="157"/>
      <c r="T541" s="159">
        <f>SUM(T542:T597)</f>
        <v>0.2171582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152" t="s">
        <v>81</v>
      </c>
      <c r="AT541" s="160" t="s">
        <v>70</v>
      </c>
      <c r="AU541" s="160" t="s">
        <v>79</v>
      </c>
      <c r="AY541" s="152" t="s">
        <v>125</v>
      </c>
      <c r="BK541" s="161">
        <f>SUM(BK542:BK597)</f>
        <v>0</v>
      </c>
    </row>
    <row r="542" s="2" customFormat="1" ht="24.15" customHeight="1">
      <c r="A542" s="38"/>
      <c r="B542" s="164"/>
      <c r="C542" s="165" t="s">
        <v>672</v>
      </c>
      <c r="D542" s="165" t="s">
        <v>129</v>
      </c>
      <c r="E542" s="166" t="s">
        <v>673</v>
      </c>
      <c r="F542" s="167" t="s">
        <v>674</v>
      </c>
      <c r="G542" s="168" t="s">
        <v>501</v>
      </c>
      <c r="H542" s="169">
        <v>22.77</v>
      </c>
      <c r="I542" s="170"/>
      <c r="J542" s="171">
        <f>ROUND(I542*H542,2)</f>
        <v>0</v>
      </c>
      <c r="K542" s="167" t="s">
        <v>133</v>
      </c>
      <c r="L542" s="39"/>
      <c r="M542" s="172" t="s">
        <v>3</v>
      </c>
      <c r="N542" s="173" t="s">
        <v>42</v>
      </c>
      <c r="O542" s="72"/>
      <c r="P542" s="174">
        <f>O542*H542</f>
        <v>0</v>
      </c>
      <c r="Q542" s="174">
        <v>0</v>
      </c>
      <c r="R542" s="174">
        <f>Q542*H542</f>
        <v>0</v>
      </c>
      <c r="S542" s="174">
        <v>0.00191</v>
      </c>
      <c r="T542" s="175">
        <f>S542*H542</f>
        <v>0.0434907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176" t="s">
        <v>288</v>
      </c>
      <c r="AT542" s="176" t="s">
        <v>129</v>
      </c>
      <c r="AU542" s="176" t="s">
        <v>81</v>
      </c>
      <c r="AY542" s="19" t="s">
        <v>125</v>
      </c>
      <c r="BE542" s="177">
        <f>IF(N542="základní",J542,0)</f>
        <v>0</v>
      </c>
      <c r="BF542" s="177">
        <f>IF(N542="snížená",J542,0)</f>
        <v>0</v>
      </c>
      <c r="BG542" s="177">
        <f>IF(N542="zákl. přenesená",J542,0)</f>
        <v>0</v>
      </c>
      <c r="BH542" s="177">
        <f>IF(N542="sníž. přenesená",J542,0)</f>
        <v>0</v>
      </c>
      <c r="BI542" s="177">
        <f>IF(N542="nulová",J542,0)</f>
        <v>0</v>
      </c>
      <c r="BJ542" s="19" t="s">
        <v>79</v>
      </c>
      <c r="BK542" s="177">
        <f>ROUND(I542*H542,2)</f>
        <v>0</v>
      </c>
      <c r="BL542" s="19" t="s">
        <v>288</v>
      </c>
      <c r="BM542" s="176" t="s">
        <v>675</v>
      </c>
    </row>
    <row r="543" s="2" customFormat="1">
      <c r="A543" s="38"/>
      <c r="B543" s="39"/>
      <c r="C543" s="38"/>
      <c r="D543" s="178" t="s">
        <v>136</v>
      </c>
      <c r="E543" s="38"/>
      <c r="F543" s="179" t="s">
        <v>676</v>
      </c>
      <c r="G543" s="38"/>
      <c r="H543" s="38"/>
      <c r="I543" s="180"/>
      <c r="J543" s="38"/>
      <c r="K543" s="38"/>
      <c r="L543" s="39"/>
      <c r="M543" s="181"/>
      <c r="N543" s="182"/>
      <c r="O543" s="72"/>
      <c r="P543" s="72"/>
      <c r="Q543" s="72"/>
      <c r="R543" s="72"/>
      <c r="S543" s="72"/>
      <c r="T543" s="73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9" t="s">
        <v>136</v>
      </c>
      <c r="AU543" s="19" t="s">
        <v>81</v>
      </c>
    </row>
    <row r="544" s="13" customFormat="1">
      <c r="A544" s="13"/>
      <c r="B544" s="183"/>
      <c r="C544" s="13"/>
      <c r="D544" s="184" t="s">
        <v>138</v>
      </c>
      <c r="E544" s="185" t="s">
        <v>3</v>
      </c>
      <c r="F544" s="186" t="s">
        <v>504</v>
      </c>
      <c r="G544" s="13"/>
      <c r="H544" s="185" t="s">
        <v>3</v>
      </c>
      <c r="I544" s="187"/>
      <c r="J544" s="13"/>
      <c r="K544" s="13"/>
      <c r="L544" s="183"/>
      <c r="M544" s="188"/>
      <c r="N544" s="189"/>
      <c r="O544" s="189"/>
      <c r="P544" s="189"/>
      <c r="Q544" s="189"/>
      <c r="R544" s="189"/>
      <c r="S544" s="189"/>
      <c r="T544" s="19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5" t="s">
        <v>138</v>
      </c>
      <c r="AU544" s="185" t="s">
        <v>81</v>
      </c>
      <c r="AV544" s="13" t="s">
        <v>79</v>
      </c>
      <c r="AW544" s="13" t="s">
        <v>33</v>
      </c>
      <c r="AX544" s="13" t="s">
        <v>71</v>
      </c>
      <c r="AY544" s="185" t="s">
        <v>125</v>
      </c>
    </row>
    <row r="545" s="14" customFormat="1">
      <c r="A545" s="14"/>
      <c r="B545" s="191"/>
      <c r="C545" s="14"/>
      <c r="D545" s="184" t="s">
        <v>138</v>
      </c>
      <c r="E545" s="192" t="s">
        <v>3</v>
      </c>
      <c r="F545" s="193" t="s">
        <v>677</v>
      </c>
      <c r="G545" s="14"/>
      <c r="H545" s="194">
        <v>22.77</v>
      </c>
      <c r="I545" s="195"/>
      <c r="J545" s="14"/>
      <c r="K545" s="14"/>
      <c r="L545" s="191"/>
      <c r="M545" s="196"/>
      <c r="N545" s="197"/>
      <c r="O545" s="197"/>
      <c r="P545" s="197"/>
      <c r="Q545" s="197"/>
      <c r="R545" s="197"/>
      <c r="S545" s="197"/>
      <c r="T545" s="198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192" t="s">
        <v>138</v>
      </c>
      <c r="AU545" s="192" t="s">
        <v>81</v>
      </c>
      <c r="AV545" s="14" t="s">
        <v>81</v>
      </c>
      <c r="AW545" s="14" t="s">
        <v>33</v>
      </c>
      <c r="AX545" s="14" t="s">
        <v>71</v>
      </c>
      <c r="AY545" s="192" t="s">
        <v>125</v>
      </c>
    </row>
    <row r="546" s="15" customFormat="1">
      <c r="A546" s="15"/>
      <c r="B546" s="199"/>
      <c r="C546" s="15"/>
      <c r="D546" s="184" t="s">
        <v>138</v>
      </c>
      <c r="E546" s="200" t="s">
        <v>3</v>
      </c>
      <c r="F546" s="201" t="s">
        <v>141</v>
      </c>
      <c r="G546" s="15"/>
      <c r="H546" s="202">
        <v>22.77</v>
      </c>
      <c r="I546" s="203"/>
      <c r="J546" s="15"/>
      <c r="K546" s="15"/>
      <c r="L546" s="199"/>
      <c r="M546" s="204"/>
      <c r="N546" s="205"/>
      <c r="O546" s="205"/>
      <c r="P546" s="205"/>
      <c r="Q546" s="205"/>
      <c r="R546" s="205"/>
      <c r="S546" s="205"/>
      <c r="T546" s="206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00" t="s">
        <v>138</v>
      </c>
      <c r="AU546" s="200" t="s">
        <v>81</v>
      </c>
      <c r="AV546" s="15" t="s">
        <v>134</v>
      </c>
      <c r="AW546" s="15" t="s">
        <v>33</v>
      </c>
      <c r="AX546" s="15" t="s">
        <v>79</v>
      </c>
      <c r="AY546" s="200" t="s">
        <v>125</v>
      </c>
    </row>
    <row r="547" s="2" customFormat="1" ht="21.75" customHeight="1">
      <c r="A547" s="38"/>
      <c r="B547" s="164"/>
      <c r="C547" s="165" t="s">
        <v>678</v>
      </c>
      <c r="D547" s="165" t="s">
        <v>129</v>
      </c>
      <c r="E547" s="166" t="s">
        <v>679</v>
      </c>
      <c r="F547" s="167" t="s">
        <v>680</v>
      </c>
      <c r="G547" s="168" t="s">
        <v>501</v>
      </c>
      <c r="H547" s="169">
        <v>75.290000000000006</v>
      </c>
      <c r="I547" s="170"/>
      <c r="J547" s="171">
        <f>ROUND(I547*H547,2)</f>
        <v>0</v>
      </c>
      <c r="K547" s="167" t="s">
        <v>133</v>
      </c>
      <c r="L547" s="39"/>
      <c r="M547" s="172" t="s">
        <v>3</v>
      </c>
      <c r="N547" s="173" t="s">
        <v>42</v>
      </c>
      <c r="O547" s="72"/>
      <c r="P547" s="174">
        <f>O547*H547</f>
        <v>0</v>
      </c>
      <c r="Q547" s="174">
        <v>0</v>
      </c>
      <c r="R547" s="174">
        <f>Q547*H547</f>
        <v>0</v>
      </c>
      <c r="S547" s="174">
        <v>0.00175</v>
      </c>
      <c r="T547" s="175">
        <f>S547*H547</f>
        <v>0.13175750000000003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176" t="s">
        <v>288</v>
      </c>
      <c r="AT547" s="176" t="s">
        <v>129</v>
      </c>
      <c r="AU547" s="176" t="s">
        <v>81</v>
      </c>
      <c r="AY547" s="19" t="s">
        <v>125</v>
      </c>
      <c r="BE547" s="177">
        <f>IF(N547="základní",J547,0)</f>
        <v>0</v>
      </c>
      <c r="BF547" s="177">
        <f>IF(N547="snížená",J547,0)</f>
        <v>0</v>
      </c>
      <c r="BG547" s="177">
        <f>IF(N547="zákl. přenesená",J547,0)</f>
        <v>0</v>
      </c>
      <c r="BH547" s="177">
        <f>IF(N547="sníž. přenesená",J547,0)</f>
        <v>0</v>
      </c>
      <c r="BI547" s="177">
        <f>IF(N547="nulová",J547,0)</f>
        <v>0</v>
      </c>
      <c r="BJ547" s="19" t="s">
        <v>79</v>
      </c>
      <c r="BK547" s="177">
        <f>ROUND(I547*H547,2)</f>
        <v>0</v>
      </c>
      <c r="BL547" s="19" t="s">
        <v>288</v>
      </c>
      <c r="BM547" s="176" t="s">
        <v>681</v>
      </c>
    </row>
    <row r="548" s="2" customFormat="1">
      <c r="A548" s="38"/>
      <c r="B548" s="39"/>
      <c r="C548" s="38"/>
      <c r="D548" s="178" t="s">
        <v>136</v>
      </c>
      <c r="E548" s="38"/>
      <c r="F548" s="179" t="s">
        <v>682</v>
      </c>
      <c r="G548" s="38"/>
      <c r="H548" s="38"/>
      <c r="I548" s="180"/>
      <c r="J548" s="38"/>
      <c r="K548" s="38"/>
      <c r="L548" s="39"/>
      <c r="M548" s="181"/>
      <c r="N548" s="182"/>
      <c r="O548" s="72"/>
      <c r="P548" s="72"/>
      <c r="Q548" s="72"/>
      <c r="R548" s="72"/>
      <c r="S548" s="72"/>
      <c r="T548" s="73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9" t="s">
        <v>136</v>
      </c>
      <c r="AU548" s="19" t="s">
        <v>81</v>
      </c>
    </row>
    <row r="549" s="13" customFormat="1">
      <c r="A549" s="13"/>
      <c r="B549" s="183"/>
      <c r="C549" s="13"/>
      <c r="D549" s="184" t="s">
        <v>138</v>
      </c>
      <c r="E549" s="185" t="s">
        <v>3</v>
      </c>
      <c r="F549" s="186" t="s">
        <v>504</v>
      </c>
      <c r="G549" s="13"/>
      <c r="H549" s="185" t="s">
        <v>3</v>
      </c>
      <c r="I549" s="187"/>
      <c r="J549" s="13"/>
      <c r="K549" s="13"/>
      <c r="L549" s="183"/>
      <c r="M549" s="188"/>
      <c r="N549" s="189"/>
      <c r="O549" s="189"/>
      <c r="P549" s="189"/>
      <c r="Q549" s="189"/>
      <c r="R549" s="189"/>
      <c r="S549" s="189"/>
      <c r="T549" s="19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85" t="s">
        <v>138</v>
      </c>
      <c r="AU549" s="185" t="s">
        <v>81</v>
      </c>
      <c r="AV549" s="13" t="s">
        <v>79</v>
      </c>
      <c r="AW549" s="13" t="s">
        <v>33</v>
      </c>
      <c r="AX549" s="13" t="s">
        <v>71</v>
      </c>
      <c r="AY549" s="185" t="s">
        <v>125</v>
      </c>
    </row>
    <row r="550" s="14" customFormat="1">
      <c r="A550" s="14"/>
      <c r="B550" s="191"/>
      <c r="C550" s="14"/>
      <c r="D550" s="184" t="s">
        <v>138</v>
      </c>
      <c r="E550" s="192" t="s">
        <v>3</v>
      </c>
      <c r="F550" s="193" t="s">
        <v>505</v>
      </c>
      <c r="G550" s="14"/>
      <c r="H550" s="194">
        <v>44.93</v>
      </c>
      <c r="I550" s="195"/>
      <c r="J550" s="14"/>
      <c r="K550" s="14"/>
      <c r="L550" s="191"/>
      <c r="M550" s="196"/>
      <c r="N550" s="197"/>
      <c r="O550" s="197"/>
      <c r="P550" s="197"/>
      <c r="Q550" s="197"/>
      <c r="R550" s="197"/>
      <c r="S550" s="197"/>
      <c r="T550" s="198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192" t="s">
        <v>138</v>
      </c>
      <c r="AU550" s="192" t="s">
        <v>81</v>
      </c>
      <c r="AV550" s="14" t="s">
        <v>81</v>
      </c>
      <c r="AW550" s="14" t="s">
        <v>33</v>
      </c>
      <c r="AX550" s="14" t="s">
        <v>71</v>
      </c>
      <c r="AY550" s="192" t="s">
        <v>125</v>
      </c>
    </row>
    <row r="551" s="13" customFormat="1">
      <c r="A551" s="13"/>
      <c r="B551" s="183"/>
      <c r="C551" s="13"/>
      <c r="D551" s="184" t="s">
        <v>138</v>
      </c>
      <c r="E551" s="185" t="s">
        <v>3</v>
      </c>
      <c r="F551" s="186" t="s">
        <v>439</v>
      </c>
      <c r="G551" s="13"/>
      <c r="H551" s="185" t="s">
        <v>3</v>
      </c>
      <c r="I551" s="187"/>
      <c r="J551" s="13"/>
      <c r="K551" s="13"/>
      <c r="L551" s="183"/>
      <c r="M551" s="188"/>
      <c r="N551" s="189"/>
      <c r="O551" s="189"/>
      <c r="P551" s="189"/>
      <c r="Q551" s="189"/>
      <c r="R551" s="189"/>
      <c r="S551" s="189"/>
      <c r="T551" s="19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85" t="s">
        <v>138</v>
      </c>
      <c r="AU551" s="185" t="s">
        <v>81</v>
      </c>
      <c r="AV551" s="13" t="s">
        <v>79</v>
      </c>
      <c r="AW551" s="13" t="s">
        <v>33</v>
      </c>
      <c r="AX551" s="13" t="s">
        <v>71</v>
      </c>
      <c r="AY551" s="185" t="s">
        <v>125</v>
      </c>
    </row>
    <row r="552" s="14" customFormat="1">
      <c r="A552" s="14"/>
      <c r="B552" s="191"/>
      <c r="C552" s="14"/>
      <c r="D552" s="184" t="s">
        <v>138</v>
      </c>
      <c r="E552" s="192" t="s">
        <v>3</v>
      </c>
      <c r="F552" s="193" t="s">
        <v>683</v>
      </c>
      <c r="G552" s="14"/>
      <c r="H552" s="194">
        <v>17.32</v>
      </c>
      <c r="I552" s="195"/>
      <c r="J552" s="14"/>
      <c r="K552" s="14"/>
      <c r="L552" s="191"/>
      <c r="M552" s="196"/>
      <c r="N552" s="197"/>
      <c r="O552" s="197"/>
      <c r="P552" s="197"/>
      <c r="Q552" s="197"/>
      <c r="R552" s="197"/>
      <c r="S552" s="197"/>
      <c r="T552" s="19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192" t="s">
        <v>138</v>
      </c>
      <c r="AU552" s="192" t="s">
        <v>81</v>
      </c>
      <c r="AV552" s="14" t="s">
        <v>81</v>
      </c>
      <c r="AW552" s="14" t="s">
        <v>33</v>
      </c>
      <c r="AX552" s="14" t="s">
        <v>71</v>
      </c>
      <c r="AY552" s="192" t="s">
        <v>125</v>
      </c>
    </row>
    <row r="553" s="13" customFormat="1">
      <c r="A553" s="13"/>
      <c r="B553" s="183"/>
      <c r="C553" s="13"/>
      <c r="D553" s="184" t="s">
        <v>138</v>
      </c>
      <c r="E553" s="185" t="s">
        <v>3</v>
      </c>
      <c r="F553" s="186" t="s">
        <v>228</v>
      </c>
      <c r="G553" s="13"/>
      <c r="H553" s="185" t="s">
        <v>3</v>
      </c>
      <c r="I553" s="187"/>
      <c r="J553" s="13"/>
      <c r="K553" s="13"/>
      <c r="L553" s="183"/>
      <c r="M553" s="188"/>
      <c r="N553" s="189"/>
      <c r="O553" s="189"/>
      <c r="P553" s="189"/>
      <c r="Q553" s="189"/>
      <c r="R553" s="189"/>
      <c r="S553" s="189"/>
      <c r="T553" s="19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5" t="s">
        <v>138</v>
      </c>
      <c r="AU553" s="185" t="s">
        <v>81</v>
      </c>
      <c r="AV553" s="13" t="s">
        <v>79</v>
      </c>
      <c r="AW553" s="13" t="s">
        <v>33</v>
      </c>
      <c r="AX553" s="13" t="s">
        <v>71</v>
      </c>
      <c r="AY553" s="185" t="s">
        <v>125</v>
      </c>
    </row>
    <row r="554" s="14" customFormat="1">
      <c r="A554" s="14"/>
      <c r="B554" s="191"/>
      <c r="C554" s="14"/>
      <c r="D554" s="184" t="s">
        <v>138</v>
      </c>
      <c r="E554" s="192" t="s">
        <v>3</v>
      </c>
      <c r="F554" s="193" t="s">
        <v>684</v>
      </c>
      <c r="G554" s="14"/>
      <c r="H554" s="194">
        <v>13.039999999999999</v>
      </c>
      <c r="I554" s="195"/>
      <c r="J554" s="14"/>
      <c r="K554" s="14"/>
      <c r="L554" s="191"/>
      <c r="M554" s="196"/>
      <c r="N554" s="197"/>
      <c r="O554" s="197"/>
      <c r="P554" s="197"/>
      <c r="Q554" s="197"/>
      <c r="R554" s="197"/>
      <c r="S554" s="197"/>
      <c r="T554" s="198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192" t="s">
        <v>138</v>
      </c>
      <c r="AU554" s="192" t="s">
        <v>81</v>
      </c>
      <c r="AV554" s="14" t="s">
        <v>81</v>
      </c>
      <c r="AW554" s="14" t="s">
        <v>33</v>
      </c>
      <c r="AX554" s="14" t="s">
        <v>71</v>
      </c>
      <c r="AY554" s="192" t="s">
        <v>125</v>
      </c>
    </row>
    <row r="555" s="15" customFormat="1">
      <c r="A555" s="15"/>
      <c r="B555" s="199"/>
      <c r="C555" s="15"/>
      <c r="D555" s="184" t="s">
        <v>138</v>
      </c>
      <c r="E555" s="200" t="s">
        <v>3</v>
      </c>
      <c r="F555" s="201" t="s">
        <v>141</v>
      </c>
      <c r="G555" s="15"/>
      <c r="H555" s="202">
        <v>75.290000000000006</v>
      </c>
      <c r="I555" s="203"/>
      <c r="J555" s="15"/>
      <c r="K555" s="15"/>
      <c r="L555" s="199"/>
      <c r="M555" s="204"/>
      <c r="N555" s="205"/>
      <c r="O555" s="205"/>
      <c r="P555" s="205"/>
      <c r="Q555" s="205"/>
      <c r="R555" s="205"/>
      <c r="S555" s="205"/>
      <c r="T555" s="206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00" t="s">
        <v>138</v>
      </c>
      <c r="AU555" s="200" t="s">
        <v>81</v>
      </c>
      <c r="AV555" s="15" t="s">
        <v>134</v>
      </c>
      <c r="AW555" s="15" t="s">
        <v>33</v>
      </c>
      <c r="AX555" s="15" t="s">
        <v>79</v>
      </c>
      <c r="AY555" s="200" t="s">
        <v>125</v>
      </c>
    </row>
    <row r="556" s="2" customFormat="1" ht="24.15" customHeight="1">
      <c r="A556" s="38"/>
      <c r="B556" s="164"/>
      <c r="C556" s="165" t="s">
        <v>685</v>
      </c>
      <c r="D556" s="165" t="s">
        <v>129</v>
      </c>
      <c r="E556" s="166" t="s">
        <v>686</v>
      </c>
      <c r="F556" s="167" t="s">
        <v>687</v>
      </c>
      <c r="G556" s="168" t="s">
        <v>176</v>
      </c>
      <c r="H556" s="169">
        <v>1.2</v>
      </c>
      <c r="I556" s="170"/>
      <c r="J556" s="171">
        <f>ROUND(I556*H556,2)</f>
        <v>0</v>
      </c>
      <c r="K556" s="167" t="s">
        <v>133</v>
      </c>
      <c r="L556" s="39"/>
      <c r="M556" s="172" t="s">
        <v>3</v>
      </c>
      <c r="N556" s="173" t="s">
        <v>42</v>
      </c>
      <c r="O556" s="72"/>
      <c r="P556" s="174">
        <f>O556*H556</f>
        <v>0</v>
      </c>
      <c r="Q556" s="174">
        <v>0</v>
      </c>
      <c r="R556" s="174">
        <f>Q556*H556</f>
        <v>0</v>
      </c>
      <c r="S556" s="174">
        <v>0.0058399999999999997</v>
      </c>
      <c r="T556" s="175">
        <f>S556*H556</f>
        <v>0.0070079999999999995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176" t="s">
        <v>288</v>
      </c>
      <c r="AT556" s="176" t="s">
        <v>129</v>
      </c>
      <c r="AU556" s="176" t="s">
        <v>81</v>
      </c>
      <c r="AY556" s="19" t="s">
        <v>125</v>
      </c>
      <c r="BE556" s="177">
        <f>IF(N556="základní",J556,0)</f>
        <v>0</v>
      </c>
      <c r="BF556" s="177">
        <f>IF(N556="snížená",J556,0)</f>
        <v>0</v>
      </c>
      <c r="BG556" s="177">
        <f>IF(N556="zákl. přenesená",J556,0)</f>
        <v>0</v>
      </c>
      <c r="BH556" s="177">
        <f>IF(N556="sníž. přenesená",J556,0)</f>
        <v>0</v>
      </c>
      <c r="BI556" s="177">
        <f>IF(N556="nulová",J556,0)</f>
        <v>0</v>
      </c>
      <c r="BJ556" s="19" t="s">
        <v>79</v>
      </c>
      <c r="BK556" s="177">
        <f>ROUND(I556*H556,2)</f>
        <v>0</v>
      </c>
      <c r="BL556" s="19" t="s">
        <v>288</v>
      </c>
      <c r="BM556" s="176" t="s">
        <v>688</v>
      </c>
    </row>
    <row r="557" s="2" customFormat="1">
      <c r="A557" s="38"/>
      <c r="B557" s="39"/>
      <c r="C557" s="38"/>
      <c r="D557" s="178" t="s">
        <v>136</v>
      </c>
      <c r="E557" s="38"/>
      <c r="F557" s="179" t="s">
        <v>689</v>
      </c>
      <c r="G557" s="38"/>
      <c r="H557" s="38"/>
      <c r="I557" s="180"/>
      <c r="J557" s="38"/>
      <c r="K557" s="38"/>
      <c r="L557" s="39"/>
      <c r="M557" s="181"/>
      <c r="N557" s="182"/>
      <c r="O557" s="72"/>
      <c r="P557" s="72"/>
      <c r="Q557" s="72"/>
      <c r="R557" s="72"/>
      <c r="S557" s="72"/>
      <c r="T557" s="73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9" t="s">
        <v>136</v>
      </c>
      <c r="AU557" s="19" t="s">
        <v>81</v>
      </c>
    </row>
    <row r="558" s="13" customFormat="1">
      <c r="A558" s="13"/>
      <c r="B558" s="183"/>
      <c r="C558" s="13"/>
      <c r="D558" s="184" t="s">
        <v>138</v>
      </c>
      <c r="E558" s="185" t="s">
        <v>3</v>
      </c>
      <c r="F558" s="186" t="s">
        <v>293</v>
      </c>
      <c r="G558" s="13"/>
      <c r="H558" s="185" t="s">
        <v>3</v>
      </c>
      <c r="I558" s="187"/>
      <c r="J558" s="13"/>
      <c r="K558" s="13"/>
      <c r="L558" s="183"/>
      <c r="M558" s="188"/>
      <c r="N558" s="189"/>
      <c r="O558" s="189"/>
      <c r="P558" s="189"/>
      <c r="Q558" s="189"/>
      <c r="R558" s="189"/>
      <c r="S558" s="189"/>
      <c r="T558" s="19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185" t="s">
        <v>138</v>
      </c>
      <c r="AU558" s="185" t="s">
        <v>81</v>
      </c>
      <c r="AV558" s="13" t="s">
        <v>79</v>
      </c>
      <c r="AW558" s="13" t="s">
        <v>33</v>
      </c>
      <c r="AX558" s="13" t="s">
        <v>71</v>
      </c>
      <c r="AY558" s="185" t="s">
        <v>125</v>
      </c>
    </row>
    <row r="559" s="14" customFormat="1">
      <c r="A559" s="14"/>
      <c r="B559" s="191"/>
      <c r="C559" s="14"/>
      <c r="D559" s="184" t="s">
        <v>138</v>
      </c>
      <c r="E559" s="192" t="s">
        <v>3</v>
      </c>
      <c r="F559" s="193" t="s">
        <v>690</v>
      </c>
      <c r="G559" s="14"/>
      <c r="H559" s="194">
        <v>1.2</v>
      </c>
      <c r="I559" s="195"/>
      <c r="J559" s="14"/>
      <c r="K559" s="14"/>
      <c r="L559" s="191"/>
      <c r="M559" s="196"/>
      <c r="N559" s="197"/>
      <c r="O559" s="197"/>
      <c r="P559" s="197"/>
      <c r="Q559" s="197"/>
      <c r="R559" s="197"/>
      <c r="S559" s="197"/>
      <c r="T559" s="198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192" t="s">
        <v>138</v>
      </c>
      <c r="AU559" s="192" t="s">
        <v>81</v>
      </c>
      <c r="AV559" s="14" t="s">
        <v>81</v>
      </c>
      <c r="AW559" s="14" t="s">
        <v>33</v>
      </c>
      <c r="AX559" s="14" t="s">
        <v>71</v>
      </c>
      <c r="AY559" s="192" t="s">
        <v>125</v>
      </c>
    </row>
    <row r="560" s="15" customFormat="1">
      <c r="A560" s="15"/>
      <c r="B560" s="199"/>
      <c r="C560" s="15"/>
      <c r="D560" s="184" t="s">
        <v>138</v>
      </c>
      <c r="E560" s="200" t="s">
        <v>3</v>
      </c>
      <c r="F560" s="201" t="s">
        <v>141</v>
      </c>
      <c r="G560" s="15"/>
      <c r="H560" s="202">
        <v>1.2</v>
      </c>
      <c r="I560" s="203"/>
      <c r="J560" s="15"/>
      <c r="K560" s="15"/>
      <c r="L560" s="199"/>
      <c r="M560" s="204"/>
      <c r="N560" s="205"/>
      <c r="O560" s="205"/>
      <c r="P560" s="205"/>
      <c r="Q560" s="205"/>
      <c r="R560" s="205"/>
      <c r="S560" s="205"/>
      <c r="T560" s="206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00" t="s">
        <v>138</v>
      </c>
      <c r="AU560" s="200" t="s">
        <v>81</v>
      </c>
      <c r="AV560" s="15" t="s">
        <v>134</v>
      </c>
      <c r="AW560" s="15" t="s">
        <v>33</v>
      </c>
      <c r="AX560" s="15" t="s">
        <v>79</v>
      </c>
      <c r="AY560" s="200" t="s">
        <v>125</v>
      </c>
    </row>
    <row r="561" s="2" customFormat="1" ht="24.15" customHeight="1">
      <c r="A561" s="38"/>
      <c r="B561" s="164"/>
      <c r="C561" s="165" t="s">
        <v>691</v>
      </c>
      <c r="D561" s="165" t="s">
        <v>129</v>
      </c>
      <c r="E561" s="166" t="s">
        <v>692</v>
      </c>
      <c r="F561" s="167" t="s">
        <v>693</v>
      </c>
      <c r="G561" s="168" t="s">
        <v>501</v>
      </c>
      <c r="H561" s="169">
        <v>8.1199999999999992</v>
      </c>
      <c r="I561" s="170"/>
      <c r="J561" s="171">
        <f>ROUND(I561*H561,2)</f>
        <v>0</v>
      </c>
      <c r="K561" s="167" t="s">
        <v>133</v>
      </c>
      <c r="L561" s="39"/>
      <c r="M561" s="172" t="s">
        <v>3</v>
      </c>
      <c r="N561" s="173" t="s">
        <v>42</v>
      </c>
      <c r="O561" s="72"/>
      <c r="P561" s="174">
        <f>O561*H561</f>
        <v>0</v>
      </c>
      <c r="Q561" s="174">
        <v>0</v>
      </c>
      <c r="R561" s="174">
        <f>Q561*H561</f>
        <v>0</v>
      </c>
      <c r="S561" s="174">
        <v>0.0025999999999999999</v>
      </c>
      <c r="T561" s="175">
        <f>S561*H561</f>
        <v>0.021111999999999995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176" t="s">
        <v>288</v>
      </c>
      <c r="AT561" s="176" t="s">
        <v>129</v>
      </c>
      <c r="AU561" s="176" t="s">
        <v>81</v>
      </c>
      <c r="AY561" s="19" t="s">
        <v>125</v>
      </c>
      <c r="BE561" s="177">
        <f>IF(N561="základní",J561,0)</f>
        <v>0</v>
      </c>
      <c r="BF561" s="177">
        <f>IF(N561="snížená",J561,0)</f>
        <v>0</v>
      </c>
      <c r="BG561" s="177">
        <f>IF(N561="zákl. přenesená",J561,0)</f>
        <v>0</v>
      </c>
      <c r="BH561" s="177">
        <f>IF(N561="sníž. přenesená",J561,0)</f>
        <v>0</v>
      </c>
      <c r="BI561" s="177">
        <f>IF(N561="nulová",J561,0)</f>
        <v>0</v>
      </c>
      <c r="BJ561" s="19" t="s">
        <v>79</v>
      </c>
      <c r="BK561" s="177">
        <f>ROUND(I561*H561,2)</f>
        <v>0</v>
      </c>
      <c r="BL561" s="19" t="s">
        <v>288</v>
      </c>
      <c r="BM561" s="176" t="s">
        <v>694</v>
      </c>
    </row>
    <row r="562" s="2" customFormat="1">
      <c r="A562" s="38"/>
      <c r="B562" s="39"/>
      <c r="C562" s="38"/>
      <c r="D562" s="178" t="s">
        <v>136</v>
      </c>
      <c r="E562" s="38"/>
      <c r="F562" s="179" t="s">
        <v>695</v>
      </c>
      <c r="G562" s="38"/>
      <c r="H562" s="38"/>
      <c r="I562" s="180"/>
      <c r="J562" s="38"/>
      <c r="K562" s="38"/>
      <c r="L562" s="39"/>
      <c r="M562" s="181"/>
      <c r="N562" s="182"/>
      <c r="O562" s="72"/>
      <c r="P562" s="72"/>
      <c r="Q562" s="72"/>
      <c r="R562" s="72"/>
      <c r="S562" s="72"/>
      <c r="T562" s="73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9" t="s">
        <v>136</v>
      </c>
      <c r="AU562" s="19" t="s">
        <v>81</v>
      </c>
    </row>
    <row r="563" s="13" customFormat="1">
      <c r="A563" s="13"/>
      <c r="B563" s="183"/>
      <c r="C563" s="13"/>
      <c r="D563" s="184" t="s">
        <v>138</v>
      </c>
      <c r="E563" s="185" t="s">
        <v>3</v>
      </c>
      <c r="F563" s="186" t="s">
        <v>228</v>
      </c>
      <c r="G563" s="13"/>
      <c r="H563" s="185" t="s">
        <v>3</v>
      </c>
      <c r="I563" s="187"/>
      <c r="J563" s="13"/>
      <c r="K563" s="13"/>
      <c r="L563" s="183"/>
      <c r="M563" s="188"/>
      <c r="N563" s="189"/>
      <c r="O563" s="189"/>
      <c r="P563" s="189"/>
      <c r="Q563" s="189"/>
      <c r="R563" s="189"/>
      <c r="S563" s="189"/>
      <c r="T563" s="19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85" t="s">
        <v>138</v>
      </c>
      <c r="AU563" s="185" t="s">
        <v>81</v>
      </c>
      <c r="AV563" s="13" t="s">
        <v>79</v>
      </c>
      <c r="AW563" s="13" t="s">
        <v>33</v>
      </c>
      <c r="AX563" s="13" t="s">
        <v>71</v>
      </c>
      <c r="AY563" s="185" t="s">
        <v>125</v>
      </c>
    </row>
    <row r="564" s="14" customFormat="1">
      <c r="A564" s="14"/>
      <c r="B564" s="191"/>
      <c r="C564" s="14"/>
      <c r="D564" s="184" t="s">
        <v>138</v>
      </c>
      <c r="E564" s="192" t="s">
        <v>3</v>
      </c>
      <c r="F564" s="193" t="s">
        <v>696</v>
      </c>
      <c r="G564" s="14"/>
      <c r="H564" s="194">
        <v>8.1199999999999992</v>
      </c>
      <c r="I564" s="195"/>
      <c r="J564" s="14"/>
      <c r="K564" s="14"/>
      <c r="L564" s="191"/>
      <c r="M564" s="196"/>
      <c r="N564" s="197"/>
      <c r="O564" s="197"/>
      <c r="P564" s="197"/>
      <c r="Q564" s="197"/>
      <c r="R564" s="197"/>
      <c r="S564" s="197"/>
      <c r="T564" s="198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192" t="s">
        <v>138</v>
      </c>
      <c r="AU564" s="192" t="s">
        <v>81</v>
      </c>
      <c r="AV564" s="14" t="s">
        <v>81</v>
      </c>
      <c r="AW564" s="14" t="s">
        <v>33</v>
      </c>
      <c r="AX564" s="14" t="s">
        <v>71</v>
      </c>
      <c r="AY564" s="192" t="s">
        <v>125</v>
      </c>
    </row>
    <row r="565" s="15" customFormat="1">
      <c r="A565" s="15"/>
      <c r="B565" s="199"/>
      <c r="C565" s="15"/>
      <c r="D565" s="184" t="s">
        <v>138</v>
      </c>
      <c r="E565" s="200" t="s">
        <v>3</v>
      </c>
      <c r="F565" s="201" t="s">
        <v>141</v>
      </c>
      <c r="G565" s="15"/>
      <c r="H565" s="202">
        <v>8.1199999999999992</v>
      </c>
      <c r="I565" s="203"/>
      <c r="J565" s="15"/>
      <c r="K565" s="15"/>
      <c r="L565" s="199"/>
      <c r="M565" s="204"/>
      <c r="N565" s="205"/>
      <c r="O565" s="205"/>
      <c r="P565" s="205"/>
      <c r="Q565" s="205"/>
      <c r="R565" s="205"/>
      <c r="S565" s="205"/>
      <c r="T565" s="206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00" t="s">
        <v>138</v>
      </c>
      <c r="AU565" s="200" t="s">
        <v>81</v>
      </c>
      <c r="AV565" s="15" t="s">
        <v>134</v>
      </c>
      <c r="AW565" s="15" t="s">
        <v>33</v>
      </c>
      <c r="AX565" s="15" t="s">
        <v>79</v>
      </c>
      <c r="AY565" s="200" t="s">
        <v>125</v>
      </c>
    </row>
    <row r="566" s="2" customFormat="1" ht="16.5" customHeight="1">
      <c r="A566" s="38"/>
      <c r="B566" s="164"/>
      <c r="C566" s="165" t="s">
        <v>697</v>
      </c>
      <c r="D566" s="165" t="s">
        <v>129</v>
      </c>
      <c r="E566" s="166" t="s">
        <v>698</v>
      </c>
      <c r="F566" s="167" t="s">
        <v>699</v>
      </c>
      <c r="G566" s="168" t="s">
        <v>501</v>
      </c>
      <c r="H566" s="169">
        <v>3.5</v>
      </c>
      <c r="I566" s="170"/>
      <c r="J566" s="171">
        <f>ROUND(I566*H566,2)</f>
        <v>0</v>
      </c>
      <c r="K566" s="167" t="s">
        <v>133</v>
      </c>
      <c r="L566" s="39"/>
      <c r="M566" s="172" t="s">
        <v>3</v>
      </c>
      <c r="N566" s="173" t="s">
        <v>42</v>
      </c>
      <c r="O566" s="72"/>
      <c r="P566" s="174">
        <f>O566*H566</f>
        <v>0</v>
      </c>
      <c r="Q566" s="174">
        <v>0</v>
      </c>
      <c r="R566" s="174">
        <f>Q566*H566</f>
        <v>0</v>
      </c>
      <c r="S566" s="174">
        <v>0.0039399999999999999</v>
      </c>
      <c r="T566" s="175">
        <f>S566*H566</f>
        <v>0.01379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76" t="s">
        <v>288</v>
      </c>
      <c r="AT566" s="176" t="s">
        <v>129</v>
      </c>
      <c r="AU566" s="176" t="s">
        <v>81</v>
      </c>
      <c r="AY566" s="19" t="s">
        <v>125</v>
      </c>
      <c r="BE566" s="177">
        <f>IF(N566="základní",J566,0)</f>
        <v>0</v>
      </c>
      <c r="BF566" s="177">
        <f>IF(N566="snížená",J566,0)</f>
        <v>0</v>
      </c>
      <c r="BG566" s="177">
        <f>IF(N566="zákl. přenesená",J566,0)</f>
        <v>0</v>
      </c>
      <c r="BH566" s="177">
        <f>IF(N566="sníž. přenesená",J566,0)</f>
        <v>0</v>
      </c>
      <c r="BI566" s="177">
        <f>IF(N566="nulová",J566,0)</f>
        <v>0</v>
      </c>
      <c r="BJ566" s="19" t="s">
        <v>79</v>
      </c>
      <c r="BK566" s="177">
        <f>ROUND(I566*H566,2)</f>
        <v>0</v>
      </c>
      <c r="BL566" s="19" t="s">
        <v>288</v>
      </c>
      <c r="BM566" s="176" t="s">
        <v>700</v>
      </c>
    </row>
    <row r="567" s="2" customFormat="1">
      <c r="A567" s="38"/>
      <c r="B567" s="39"/>
      <c r="C567" s="38"/>
      <c r="D567" s="178" t="s">
        <v>136</v>
      </c>
      <c r="E567" s="38"/>
      <c r="F567" s="179" t="s">
        <v>701</v>
      </c>
      <c r="G567" s="38"/>
      <c r="H567" s="38"/>
      <c r="I567" s="180"/>
      <c r="J567" s="38"/>
      <c r="K567" s="38"/>
      <c r="L567" s="39"/>
      <c r="M567" s="181"/>
      <c r="N567" s="182"/>
      <c r="O567" s="72"/>
      <c r="P567" s="72"/>
      <c r="Q567" s="72"/>
      <c r="R567" s="72"/>
      <c r="S567" s="72"/>
      <c r="T567" s="73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9" t="s">
        <v>136</v>
      </c>
      <c r="AU567" s="19" t="s">
        <v>81</v>
      </c>
    </row>
    <row r="568" s="13" customFormat="1">
      <c r="A568" s="13"/>
      <c r="B568" s="183"/>
      <c r="C568" s="13"/>
      <c r="D568" s="184" t="s">
        <v>138</v>
      </c>
      <c r="E568" s="185" t="s">
        <v>3</v>
      </c>
      <c r="F568" s="186" t="s">
        <v>228</v>
      </c>
      <c r="G568" s="13"/>
      <c r="H568" s="185" t="s">
        <v>3</v>
      </c>
      <c r="I568" s="187"/>
      <c r="J568" s="13"/>
      <c r="K568" s="13"/>
      <c r="L568" s="183"/>
      <c r="M568" s="188"/>
      <c r="N568" s="189"/>
      <c r="O568" s="189"/>
      <c r="P568" s="189"/>
      <c r="Q568" s="189"/>
      <c r="R568" s="189"/>
      <c r="S568" s="189"/>
      <c r="T568" s="19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85" t="s">
        <v>138</v>
      </c>
      <c r="AU568" s="185" t="s">
        <v>81</v>
      </c>
      <c r="AV568" s="13" t="s">
        <v>79</v>
      </c>
      <c r="AW568" s="13" t="s">
        <v>33</v>
      </c>
      <c r="AX568" s="13" t="s">
        <v>71</v>
      </c>
      <c r="AY568" s="185" t="s">
        <v>125</v>
      </c>
    </row>
    <row r="569" s="14" customFormat="1">
      <c r="A569" s="14"/>
      <c r="B569" s="191"/>
      <c r="C569" s="14"/>
      <c r="D569" s="184" t="s">
        <v>138</v>
      </c>
      <c r="E569" s="192" t="s">
        <v>3</v>
      </c>
      <c r="F569" s="193" t="s">
        <v>702</v>
      </c>
      <c r="G569" s="14"/>
      <c r="H569" s="194">
        <v>3.5</v>
      </c>
      <c r="I569" s="195"/>
      <c r="J569" s="14"/>
      <c r="K569" s="14"/>
      <c r="L569" s="191"/>
      <c r="M569" s="196"/>
      <c r="N569" s="197"/>
      <c r="O569" s="197"/>
      <c r="P569" s="197"/>
      <c r="Q569" s="197"/>
      <c r="R569" s="197"/>
      <c r="S569" s="197"/>
      <c r="T569" s="198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192" t="s">
        <v>138</v>
      </c>
      <c r="AU569" s="192" t="s">
        <v>81</v>
      </c>
      <c r="AV569" s="14" t="s">
        <v>81</v>
      </c>
      <c r="AW569" s="14" t="s">
        <v>33</v>
      </c>
      <c r="AX569" s="14" t="s">
        <v>71</v>
      </c>
      <c r="AY569" s="192" t="s">
        <v>125</v>
      </c>
    </row>
    <row r="570" s="15" customFormat="1">
      <c r="A570" s="15"/>
      <c r="B570" s="199"/>
      <c r="C570" s="15"/>
      <c r="D570" s="184" t="s">
        <v>138</v>
      </c>
      <c r="E570" s="200" t="s">
        <v>3</v>
      </c>
      <c r="F570" s="201" t="s">
        <v>141</v>
      </c>
      <c r="G570" s="15"/>
      <c r="H570" s="202">
        <v>3.5</v>
      </c>
      <c r="I570" s="203"/>
      <c r="J570" s="15"/>
      <c r="K570" s="15"/>
      <c r="L570" s="199"/>
      <c r="M570" s="204"/>
      <c r="N570" s="205"/>
      <c r="O570" s="205"/>
      <c r="P570" s="205"/>
      <c r="Q570" s="205"/>
      <c r="R570" s="205"/>
      <c r="S570" s="205"/>
      <c r="T570" s="206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00" t="s">
        <v>138</v>
      </c>
      <c r="AU570" s="200" t="s">
        <v>81</v>
      </c>
      <c r="AV570" s="15" t="s">
        <v>134</v>
      </c>
      <c r="AW570" s="15" t="s">
        <v>33</v>
      </c>
      <c r="AX570" s="15" t="s">
        <v>79</v>
      </c>
      <c r="AY570" s="200" t="s">
        <v>125</v>
      </c>
    </row>
    <row r="571" s="2" customFormat="1" ht="37.8" customHeight="1">
      <c r="A571" s="38"/>
      <c r="B571" s="164"/>
      <c r="C571" s="165" t="s">
        <v>703</v>
      </c>
      <c r="D571" s="165" t="s">
        <v>129</v>
      </c>
      <c r="E571" s="166" t="s">
        <v>704</v>
      </c>
      <c r="F571" s="167" t="s">
        <v>705</v>
      </c>
      <c r="G571" s="168" t="s">
        <v>501</v>
      </c>
      <c r="H571" s="169">
        <v>8.1199999999999992</v>
      </c>
      <c r="I571" s="170"/>
      <c r="J571" s="171">
        <f>ROUND(I571*H571,2)</f>
        <v>0</v>
      </c>
      <c r="K571" s="167" t="s">
        <v>133</v>
      </c>
      <c r="L571" s="39"/>
      <c r="M571" s="172" t="s">
        <v>3</v>
      </c>
      <c r="N571" s="173" t="s">
        <v>42</v>
      </c>
      <c r="O571" s="72"/>
      <c r="P571" s="174">
        <f>O571*H571</f>
        <v>0</v>
      </c>
      <c r="Q571" s="174">
        <v>0.00297</v>
      </c>
      <c r="R571" s="174">
        <f>Q571*H571</f>
        <v>0.024116399999999996</v>
      </c>
      <c r="S571" s="174">
        <v>0</v>
      </c>
      <c r="T571" s="175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76" t="s">
        <v>288</v>
      </c>
      <c r="AT571" s="176" t="s">
        <v>129</v>
      </c>
      <c r="AU571" s="176" t="s">
        <v>81</v>
      </c>
      <c r="AY571" s="19" t="s">
        <v>125</v>
      </c>
      <c r="BE571" s="177">
        <f>IF(N571="základní",J571,0)</f>
        <v>0</v>
      </c>
      <c r="BF571" s="177">
        <f>IF(N571="snížená",J571,0)</f>
        <v>0</v>
      </c>
      <c r="BG571" s="177">
        <f>IF(N571="zákl. přenesená",J571,0)</f>
        <v>0</v>
      </c>
      <c r="BH571" s="177">
        <f>IF(N571="sníž. přenesená",J571,0)</f>
        <v>0</v>
      </c>
      <c r="BI571" s="177">
        <f>IF(N571="nulová",J571,0)</f>
        <v>0</v>
      </c>
      <c r="BJ571" s="19" t="s">
        <v>79</v>
      </c>
      <c r="BK571" s="177">
        <f>ROUND(I571*H571,2)</f>
        <v>0</v>
      </c>
      <c r="BL571" s="19" t="s">
        <v>288</v>
      </c>
      <c r="BM571" s="176" t="s">
        <v>706</v>
      </c>
    </row>
    <row r="572" s="2" customFormat="1">
      <c r="A572" s="38"/>
      <c r="B572" s="39"/>
      <c r="C572" s="38"/>
      <c r="D572" s="178" t="s">
        <v>136</v>
      </c>
      <c r="E572" s="38"/>
      <c r="F572" s="179" t="s">
        <v>707</v>
      </c>
      <c r="G572" s="38"/>
      <c r="H572" s="38"/>
      <c r="I572" s="180"/>
      <c r="J572" s="38"/>
      <c r="K572" s="38"/>
      <c r="L572" s="39"/>
      <c r="M572" s="181"/>
      <c r="N572" s="182"/>
      <c r="O572" s="72"/>
      <c r="P572" s="72"/>
      <c r="Q572" s="72"/>
      <c r="R572" s="72"/>
      <c r="S572" s="72"/>
      <c r="T572" s="73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9" t="s">
        <v>136</v>
      </c>
      <c r="AU572" s="19" t="s">
        <v>81</v>
      </c>
    </row>
    <row r="573" s="13" customFormat="1">
      <c r="A573" s="13"/>
      <c r="B573" s="183"/>
      <c r="C573" s="13"/>
      <c r="D573" s="184" t="s">
        <v>138</v>
      </c>
      <c r="E573" s="185" t="s">
        <v>3</v>
      </c>
      <c r="F573" s="186" t="s">
        <v>228</v>
      </c>
      <c r="G573" s="13"/>
      <c r="H573" s="185" t="s">
        <v>3</v>
      </c>
      <c r="I573" s="187"/>
      <c r="J573" s="13"/>
      <c r="K573" s="13"/>
      <c r="L573" s="183"/>
      <c r="M573" s="188"/>
      <c r="N573" s="189"/>
      <c r="O573" s="189"/>
      <c r="P573" s="189"/>
      <c r="Q573" s="189"/>
      <c r="R573" s="189"/>
      <c r="S573" s="189"/>
      <c r="T573" s="19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85" t="s">
        <v>138</v>
      </c>
      <c r="AU573" s="185" t="s">
        <v>81</v>
      </c>
      <c r="AV573" s="13" t="s">
        <v>79</v>
      </c>
      <c r="AW573" s="13" t="s">
        <v>33</v>
      </c>
      <c r="AX573" s="13" t="s">
        <v>71</v>
      </c>
      <c r="AY573" s="185" t="s">
        <v>125</v>
      </c>
    </row>
    <row r="574" s="14" customFormat="1">
      <c r="A574" s="14"/>
      <c r="B574" s="191"/>
      <c r="C574" s="14"/>
      <c r="D574" s="184" t="s">
        <v>138</v>
      </c>
      <c r="E574" s="192" t="s">
        <v>3</v>
      </c>
      <c r="F574" s="193" t="s">
        <v>696</v>
      </c>
      <c r="G574" s="14"/>
      <c r="H574" s="194">
        <v>8.1199999999999992</v>
      </c>
      <c r="I574" s="195"/>
      <c r="J574" s="14"/>
      <c r="K574" s="14"/>
      <c r="L574" s="191"/>
      <c r="M574" s="196"/>
      <c r="N574" s="197"/>
      <c r="O574" s="197"/>
      <c r="P574" s="197"/>
      <c r="Q574" s="197"/>
      <c r="R574" s="197"/>
      <c r="S574" s="197"/>
      <c r="T574" s="198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192" t="s">
        <v>138</v>
      </c>
      <c r="AU574" s="192" t="s">
        <v>81</v>
      </c>
      <c r="AV574" s="14" t="s">
        <v>81</v>
      </c>
      <c r="AW574" s="14" t="s">
        <v>33</v>
      </c>
      <c r="AX574" s="14" t="s">
        <v>71</v>
      </c>
      <c r="AY574" s="192" t="s">
        <v>125</v>
      </c>
    </row>
    <row r="575" s="15" customFormat="1">
      <c r="A575" s="15"/>
      <c r="B575" s="199"/>
      <c r="C575" s="15"/>
      <c r="D575" s="184" t="s">
        <v>138</v>
      </c>
      <c r="E575" s="200" t="s">
        <v>3</v>
      </c>
      <c r="F575" s="201" t="s">
        <v>141</v>
      </c>
      <c r="G575" s="15"/>
      <c r="H575" s="202">
        <v>8.1199999999999992</v>
      </c>
      <c r="I575" s="203"/>
      <c r="J575" s="15"/>
      <c r="K575" s="15"/>
      <c r="L575" s="199"/>
      <c r="M575" s="204"/>
      <c r="N575" s="205"/>
      <c r="O575" s="205"/>
      <c r="P575" s="205"/>
      <c r="Q575" s="205"/>
      <c r="R575" s="205"/>
      <c r="S575" s="205"/>
      <c r="T575" s="206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00" t="s">
        <v>138</v>
      </c>
      <c r="AU575" s="200" t="s">
        <v>81</v>
      </c>
      <c r="AV575" s="15" t="s">
        <v>134</v>
      </c>
      <c r="AW575" s="15" t="s">
        <v>33</v>
      </c>
      <c r="AX575" s="15" t="s">
        <v>79</v>
      </c>
      <c r="AY575" s="200" t="s">
        <v>125</v>
      </c>
    </row>
    <row r="576" s="2" customFormat="1" ht="24.15" customHeight="1">
      <c r="A576" s="38"/>
      <c r="B576" s="164"/>
      <c r="C576" s="165" t="s">
        <v>708</v>
      </c>
      <c r="D576" s="165" t="s">
        <v>129</v>
      </c>
      <c r="E576" s="166" t="s">
        <v>709</v>
      </c>
      <c r="F576" s="167" t="s">
        <v>710</v>
      </c>
      <c r="G576" s="168" t="s">
        <v>501</v>
      </c>
      <c r="H576" s="169">
        <v>13.039999999999999</v>
      </c>
      <c r="I576" s="170"/>
      <c r="J576" s="171">
        <f>ROUND(I576*H576,2)</f>
        <v>0</v>
      </c>
      <c r="K576" s="167" t="s">
        <v>3</v>
      </c>
      <c r="L576" s="39"/>
      <c r="M576" s="172" t="s">
        <v>3</v>
      </c>
      <c r="N576" s="173" t="s">
        <v>42</v>
      </c>
      <c r="O576" s="72"/>
      <c r="P576" s="174">
        <f>O576*H576</f>
        <v>0</v>
      </c>
      <c r="Q576" s="174">
        <v>0.00297</v>
      </c>
      <c r="R576" s="174">
        <f>Q576*H576</f>
        <v>0.038728800000000001</v>
      </c>
      <c r="S576" s="174">
        <v>0</v>
      </c>
      <c r="T576" s="175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176" t="s">
        <v>288</v>
      </c>
      <c r="AT576" s="176" t="s">
        <v>129</v>
      </c>
      <c r="AU576" s="176" t="s">
        <v>81</v>
      </c>
      <c r="AY576" s="19" t="s">
        <v>125</v>
      </c>
      <c r="BE576" s="177">
        <f>IF(N576="základní",J576,0)</f>
        <v>0</v>
      </c>
      <c r="BF576" s="177">
        <f>IF(N576="snížená",J576,0)</f>
        <v>0</v>
      </c>
      <c r="BG576" s="177">
        <f>IF(N576="zákl. přenesená",J576,0)</f>
        <v>0</v>
      </c>
      <c r="BH576" s="177">
        <f>IF(N576="sníž. přenesená",J576,0)</f>
        <v>0</v>
      </c>
      <c r="BI576" s="177">
        <f>IF(N576="nulová",J576,0)</f>
        <v>0</v>
      </c>
      <c r="BJ576" s="19" t="s">
        <v>79</v>
      </c>
      <c r="BK576" s="177">
        <f>ROUND(I576*H576,2)</f>
        <v>0</v>
      </c>
      <c r="BL576" s="19" t="s">
        <v>288</v>
      </c>
      <c r="BM576" s="176" t="s">
        <v>711</v>
      </c>
    </row>
    <row r="577" s="13" customFormat="1">
      <c r="A577" s="13"/>
      <c r="B577" s="183"/>
      <c r="C577" s="13"/>
      <c r="D577" s="184" t="s">
        <v>138</v>
      </c>
      <c r="E577" s="185" t="s">
        <v>3</v>
      </c>
      <c r="F577" s="186" t="s">
        <v>228</v>
      </c>
      <c r="G577" s="13"/>
      <c r="H577" s="185" t="s">
        <v>3</v>
      </c>
      <c r="I577" s="187"/>
      <c r="J577" s="13"/>
      <c r="K577" s="13"/>
      <c r="L577" s="183"/>
      <c r="M577" s="188"/>
      <c r="N577" s="189"/>
      <c r="O577" s="189"/>
      <c r="P577" s="189"/>
      <c r="Q577" s="189"/>
      <c r="R577" s="189"/>
      <c r="S577" s="189"/>
      <c r="T577" s="19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85" t="s">
        <v>138</v>
      </c>
      <c r="AU577" s="185" t="s">
        <v>81</v>
      </c>
      <c r="AV577" s="13" t="s">
        <v>79</v>
      </c>
      <c r="AW577" s="13" t="s">
        <v>33</v>
      </c>
      <c r="AX577" s="13" t="s">
        <v>71</v>
      </c>
      <c r="AY577" s="185" t="s">
        <v>125</v>
      </c>
    </row>
    <row r="578" s="14" customFormat="1">
      <c r="A578" s="14"/>
      <c r="B578" s="191"/>
      <c r="C578" s="14"/>
      <c r="D578" s="184" t="s">
        <v>138</v>
      </c>
      <c r="E578" s="192" t="s">
        <v>3</v>
      </c>
      <c r="F578" s="193" t="s">
        <v>684</v>
      </c>
      <c r="G578" s="14"/>
      <c r="H578" s="194">
        <v>13.039999999999999</v>
      </c>
      <c r="I578" s="195"/>
      <c r="J578" s="14"/>
      <c r="K578" s="14"/>
      <c r="L578" s="191"/>
      <c r="M578" s="196"/>
      <c r="N578" s="197"/>
      <c r="O578" s="197"/>
      <c r="P578" s="197"/>
      <c r="Q578" s="197"/>
      <c r="R578" s="197"/>
      <c r="S578" s="197"/>
      <c r="T578" s="19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192" t="s">
        <v>138</v>
      </c>
      <c r="AU578" s="192" t="s">
        <v>81</v>
      </c>
      <c r="AV578" s="14" t="s">
        <v>81</v>
      </c>
      <c r="AW578" s="14" t="s">
        <v>33</v>
      </c>
      <c r="AX578" s="14" t="s">
        <v>71</v>
      </c>
      <c r="AY578" s="192" t="s">
        <v>125</v>
      </c>
    </row>
    <row r="579" s="15" customFormat="1">
      <c r="A579" s="15"/>
      <c r="B579" s="199"/>
      <c r="C579" s="15"/>
      <c r="D579" s="184" t="s">
        <v>138</v>
      </c>
      <c r="E579" s="200" t="s">
        <v>3</v>
      </c>
      <c r="F579" s="201" t="s">
        <v>141</v>
      </c>
      <c r="G579" s="15"/>
      <c r="H579" s="202">
        <v>13.039999999999999</v>
      </c>
      <c r="I579" s="203"/>
      <c r="J579" s="15"/>
      <c r="K579" s="15"/>
      <c r="L579" s="199"/>
      <c r="M579" s="204"/>
      <c r="N579" s="205"/>
      <c r="O579" s="205"/>
      <c r="P579" s="205"/>
      <c r="Q579" s="205"/>
      <c r="R579" s="205"/>
      <c r="S579" s="205"/>
      <c r="T579" s="206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00" t="s">
        <v>138</v>
      </c>
      <c r="AU579" s="200" t="s">
        <v>81</v>
      </c>
      <c r="AV579" s="15" t="s">
        <v>134</v>
      </c>
      <c r="AW579" s="15" t="s">
        <v>33</v>
      </c>
      <c r="AX579" s="15" t="s">
        <v>79</v>
      </c>
      <c r="AY579" s="200" t="s">
        <v>125</v>
      </c>
    </row>
    <row r="580" s="2" customFormat="1" ht="33" customHeight="1">
      <c r="A580" s="38"/>
      <c r="B580" s="164"/>
      <c r="C580" s="165" t="s">
        <v>712</v>
      </c>
      <c r="D580" s="165" t="s">
        <v>129</v>
      </c>
      <c r="E580" s="166" t="s">
        <v>713</v>
      </c>
      <c r="F580" s="167" t="s">
        <v>714</v>
      </c>
      <c r="G580" s="168" t="s">
        <v>501</v>
      </c>
      <c r="H580" s="169">
        <v>8.1199999999999992</v>
      </c>
      <c r="I580" s="170"/>
      <c r="J580" s="171">
        <f>ROUND(I580*H580,2)</f>
        <v>0</v>
      </c>
      <c r="K580" s="167" t="s">
        <v>133</v>
      </c>
      <c r="L580" s="39"/>
      <c r="M580" s="172" t="s">
        <v>3</v>
      </c>
      <c r="N580" s="173" t="s">
        <v>42</v>
      </c>
      <c r="O580" s="72"/>
      <c r="P580" s="174">
        <f>O580*H580</f>
        <v>0</v>
      </c>
      <c r="Q580" s="174">
        <v>0.0022799999999999999</v>
      </c>
      <c r="R580" s="174">
        <f>Q580*H580</f>
        <v>0.018513599999999998</v>
      </c>
      <c r="S580" s="174">
        <v>0</v>
      </c>
      <c r="T580" s="175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176" t="s">
        <v>288</v>
      </c>
      <c r="AT580" s="176" t="s">
        <v>129</v>
      </c>
      <c r="AU580" s="176" t="s">
        <v>81</v>
      </c>
      <c r="AY580" s="19" t="s">
        <v>125</v>
      </c>
      <c r="BE580" s="177">
        <f>IF(N580="základní",J580,0)</f>
        <v>0</v>
      </c>
      <c r="BF580" s="177">
        <f>IF(N580="snížená",J580,0)</f>
        <v>0</v>
      </c>
      <c r="BG580" s="177">
        <f>IF(N580="zákl. přenesená",J580,0)</f>
        <v>0</v>
      </c>
      <c r="BH580" s="177">
        <f>IF(N580="sníž. přenesená",J580,0)</f>
        <v>0</v>
      </c>
      <c r="BI580" s="177">
        <f>IF(N580="nulová",J580,0)</f>
        <v>0</v>
      </c>
      <c r="BJ580" s="19" t="s">
        <v>79</v>
      </c>
      <c r="BK580" s="177">
        <f>ROUND(I580*H580,2)</f>
        <v>0</v>
      </c>
      <c r="BL580" s="19" t="s">
        <v>288</v>
      </c>
      <c r="BM580" s="176" t="s">
        <v>715</v>
      </c>
    </row>
    <row r="581" s="2" customFormat="1">
      <c r="A581" s="38"/>
      <c r="B581" s="39"/>
      <c r="C581" s="38"/>
      <c r="D581" s="178" t="s">
        <v>136</v>
      </c>
      <c r="E581" s="38"/>
      <c r="F581" s="179" t="s">
        <v>716</v>
      </c>
      <c r="G581" s="38"/>
      <c r="H581" s="38"/>
      <c r="I581" s="180"/>
      <c r="J581" s="38"/>
      <c r="K581" s="38"/>
      <c r="L581" s="39"/>
      <c r="M581" s="181"/>
      <c r="N581" s="182"/>
      <c r="O581" s="72"/>
      <c r="P581" s="72"/>
      <c r="Q581" s="72"/>
      <c r="R581" s="72"/>
      <c r="S581" s="72"/>
      <c r="T581" s="73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9" t="s">
        <v>136</v>
      </c>
      <c r="AU581" s="19" t="s">
        <v>81</v>
      </c>
    </row>
    <row r="582" s="13" customFormat="1">
      <c r="A582" s="13"/>
      <c r="B582" s="183"/>
      <c r="C582" s="13"/>
      <c r="D582" s="184" t="s">
        <v>138</v>
      </c>
      <c r="E582" s="185" t="s">
        <v>3</v>
      </c>
      <c r="F582" s="186" t="s">
        <v>228</v>
      </c>
      <c r="G582" s="13"/>
      <c r="H582" s="185" t="s">
        <v>3</v>
      </c>
      <c r="I582" s="187"/>
      <c r="J582" s="13"/>
      <c r="K582" s="13"/>
      <c r="L582" s="183"/>
      <c r="M582" s="188"/>
      <c r="N582" s="189"/>
      <c r="O582" s="189"/>
      <c r="P582" s="189"/>
      <c r="Q582" s="189"/>
      <c r="R582" s="189"/>
      <c r="S582" s="189"/>
      <c r="T582" s="19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85" t="s">
        <v>138</v>
      </c>
      <c r="AU582" s="185" t="s">
        <v>81</v>
      </c>
      <c r="AV582" s="13" t="s">
        <v>79</v>
      </c>
      <c r="AW582" s="13" t="s">
        <v>33</v>
      </c>
      <c r="AX582" s="13" t="s">
        <v>71</v>
      </c>
      <c r="AY582" s="185" t="s">
        <v>125</v>
      </c>
    </row>
    <row r="583" s="14" customFormat="1">
      <c r="A583" s="14"/>
      <c r="B583" s="191"/>
      <c r="C583" s="14"/>
      <c r="D583" s="184" t="s">
        <v>138</v>
      </c>
      <c r="E583" s="192" t="s">
        <v>3</v>
      </c>
      <c r="F583" s="193" t="s">
        <v>696</v>
      </c>
      <c r="G583" s="14"/>
      <c r="H583" s="194">
        <v>8.1199999999999992</v>
      </c>
      <c r="I583" s="195"/>
      <c r="J583" s="14"/>
      <c r="K583" s="14"/>
      <c r="L583" s="191"/>
      <c r="M583" s="196"/>
      <c r="N583" s="197"/>
      <c r="O583" s="197"/>
      <c r="P583" s="197"/>
      <c r="Q583" s="197"/>
      <c r="R583" s="197"/>
      <c r="S583" s="197"/>
      <c r="T583" s="198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192" t="s">
        <v>138</v>
      </c>
      <c r="AU583" s="192" t="s">
        <v>81</v>
      </c>
      <c r="AV583" s="14" t="s">
        <v>81</v>
      </c>
      <c r="AW583" s="14" t="s">
        <v>33</v>
      </c>
      <c r="AX583" s="14" t="s">
        <v>71</v>
      </c>
      <c r="AY583" s="192" t="s">
        <v>125</v>
      </c>
    </row>
    <row r="584" s="15" customFormat="1">
      <c r="A584" s="15"/>
      <c r="B584" s="199"/>
      <c r="C584" s="15"/>
      <c r="D584" s="184" t="s">
        <v>138</v>
      </c>
      <c r="E584" s="200" t="s">
        <v>3</v>
      </c>
      <c r="F584" s="201" t="s">
        <v>141</v>
      </c>
      <c r="G584" s="15"/>
      <c r="H584" s="202">
        <v>8.1199999999999992</v>
      </c>
      <c r="I584" s="203"/>
      <c r="J584" s="15"/>
      <c r="K584" s="15"/>
      <c r="L584" s="199"/>
      <c r="M584" s="204"/>
      <c r="N584" s="205"/>
      <c r="O584" s="205"/>
      <c r="P584" s="205"/>
      <c r="Q584" s="205"/>
      <c r="R584" s="205"/>
      <c r="S584" s="205"/>
      <c r="T584" s="206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00" t="s">
        <v>138</v>
      </c>
      <c r="AU584" s="200" t="s">
        <v>81</v>
      </c>
      <c r="AV584" s="15" t="s">
        <v>134</v>
      </c>
      <c r="AW584" s="15" t="s">
        <v>33</v>
      </c>
      <c r="AX584" s="15" t="s">
        <v>79</v>
      </c>
      <c r="AY584" s="200" t="s">
        <v>125</v>
      </c>
    </row>
    <row r="585" s="2" customFormat="1" ht="44.25" customHeight="1">
      <c r="A585" s="38"/>
      <c r="B585" s="164"/>
      <c r="C585" s="165" t="s">
        <v>717</v>
      </c>
      <c r="D585" s="165" t="s">
        <v>129</v>
      </c>
      <c r="E585" s="166" t="s">
        <v>718</v>
      </c>
      <c r="F585" s="167" t="s">
        <v>719</v>
      </c>
      <c r="G585" s="168" t="s">
        <v>169</v>
      </c>
      <c r="H585" s="169">
        <v>1</v>
      </c>
      <c r="I585" s="170"/>
      <c r="J585" s="171">
        <f>ROUND(I585*H585,2)</f>
        <v>0</v>
      </c>
      <c r="K585" s="167" t="s">
        <v>133</v>
      </c>
      <c r="L585" s="39"/>
      <c r="M585" s="172" t="s">
        <v>3</v>
      </c>
      <c r="N585" s="173" t="s">
        <v>42</v>
      </c>
      <c r="O585" s="72"/>
      <c r="P585" s="174">
        <f>O585*H585</f>
        <v>0</v>
      </c>
      <c r="Q585" s="174">
        <v>0.00031</v>
      </c>
      <c r="R585" s="174">
        <f>Q585*H585</f>
        <v>0.00031</v>
      </c>
      <c r="S585" s="174">
        <v>0</v>
      </c>
      <c r="T585" s="175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176" t="s">
        <v>288</v>
      </c>
      <c r="AT585" s="176" t="s">
        <v>129</v>
      </c>
      <c r="AU585" s="176" t="s">
        <v>81</v>
      </c>
      <c r="AY585" s="19" t="s">
        <v>125</v>
      </c>
      <c r="BE585" s="177">
        <f>IF(N585="základní",J585,0)</f>
        <v>0</v>
      </c>
      <c r="BF585" s="177">
        <f>IF(N585="snížená",J585,0)</f>
        <v>0</v>
      </c>
      <c r="BG585" s="177">
        <f>IF(N585="zákl. přenesená",J585,0)</f>
        <v>0</v>
      </c>
      <c r="BH585" s="177">
        <f>IF(N585="sníž. přenesená",J585,0)</f>
        <v>0</v>
      </c>
      <c r="BI585" s="177">
        <f>IF(N585="nulová",J585,0)</f>
        <v>0</v>
      </c>
      <c r="BJ585" s="19" t="s">
        <v>79</v>
      </c>
      <c r="BK585" s="177">
        <f>ROUND(I585*H585,2)</f>
        <v>0</v>
      </c>
      <c r="BL585" s="19" t="s">
        <v>288</v>
      </c>
      <c r="BM585" s="176" t="s">
        <v>720</v>
      </c>
    </row>
    <row r="586" s="2" customFormat="1">
      <c r="A586" s="38"/>
      <c r="B586" s="39"/>
      <c r="C586" s="38"/>
      <c r="D586" s="178" t="s">
        <v>136</v>
      </c>
      <c r="E586" s="38"/>
      <c r="F586" s="179" t="s">
        <v>721</v>
      </c>
      <c r="G586" s="38"/>
      <c r="H586" s="38"/>
      <c r="I586" s="180"/>
      <c r="J586" s="38"/>
      <c r="K586" s="38"/>
      <c r="L586" s="39"/>
      <c r="M586" s="181"/>
      <c r="N586" s="182"/>
      <c r="O586" s="72"/>
      <c r="P586" s="72"/>
      <c r="Q586" s="72"/>
      <c r="R586" s="72"/>
      <c r="S586" s="72"/>
      <c r="T586" s="73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9" t="s">
        <v>136</v>
      </c>
      <c r="AU586" s="19" t="s">
        <v>81</v>
      </c>
    </row>
    <row r="587" s="2" customFormat="1" ht="37.8" customHeight="1">
      <c r="A587" s="38"/>
      <c r="B587" s="164"/>
      <c r="C587" s="165" t="s">
        <v>722</v>
      </c>
      <c r="D587" s="165" t="s">
        <v>129</v>
      </c>
      <c r="E587" s="166" t="s">
        <v>723</v>
      </c>
      <c r="F587" s="167" t="s">
        <v>724</v>
      </c>
      <c r="G587" s="168" t="s">
        <v>501</v>
      </c>
      <c r="H587" s="169">
        <v>3.5</v>
      </c>
      <c r="I587" s="170"/>
      <c r="J587" s="171">
        <f>ROUND(I587*H587,2)</f>
        <v>0</v>
      </c>
      <c r="K587" s="167" t="s">
        <v>133</v>
      </c>
      <c r="L587" s="39"/>
      <c r="M587" s="172" t="s">
        <v>3</v>
      </c>
      <c r="N587" s="173" t="s">
        <v>42</v>
      </c>
      <c r="O587" s="72"/>
      <c r="P587" s="174">
        <f>O587*H587</f>
        <v>0</v>
      </c>
      <c r="Q587" s="174">
        <v>0.00191</v>
      </c>
      <c r="R587" s="174">
        <f>Q587*H587</f>
        <v>0.006685</v>
      </c>
      <c r="S587" s="174">
        <v>0</v>
      </c>
      <c r="T587" s="175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176" t="s">
        <v>288</v>
      </c>
      <c r="AT587" s="176" t="s">
        <v>129</v>
      </c>
      <c r="AU587" s="176" t="s">
        <v>81</v>
      </c>
      <c r="AY587" s="19" t="s">
        <v>125</v>
      </c>
      <c r="BE587" s="177">
        <f>IF(N587="základní",J587,0)</f>
        <v>0</v>
      </c>
      <c r="BF587" s="177">
        <f>IF(N587="snížená",J587,0)</f>
        <v>0</v>
      </c>
      <c r="BG587" s="177">
        <f>IF(N587="zákl. přenesená",J587,0)</f>
        <v>0</v>
      </c>
      <c r="BH587" s="177">
        <f>IF(N587="sníž. přenesená",J587,0)</f>
        <v>0</v>
      </c>
      <c r="BI587" s="177">
        <f>IF(N587="nulová",J587,0)</f>
        <v>0</v>
      </c>
      <c r="BJ587" s="19" t="s">
        <v>79</v>
      </c>
      <c r="BK587" s="177">
        <f>ROUND(I587*H587,2)</f>
        <v>0</v>
      </c>
      <c r="BL587" s="19" t="s">
        <v>288</v>
      </c>
      <c r="BM587" s="176" t="s">
        <v>725</v>
      </c>
    </row>
    <row r="588" s="2" customFormat="1">
      <c r="A588" s="38"/>
      <c r="B588" s="39"/>
      <c r="C588" s="38"/>
      <c r="D588" s="178" t="s">
        <v>136</v>
      </c>
      <c r="E588" s="38"/>
      <c r="F588" s="179" t="s">
        <v>726</v>
      </c>
      <c r="G588" s="38"/>
      <c r="H588" s="38"/>
      <c r="I588" s="180"/>
      <c r="J588" s="38"/>
      <c r="K588" s="38"/>
      <c r="L588" s="39"/>
      <c r="M588" s="181"/>
      <c r="N588" s="182"/>
      <c r="O588" s="72"/>
      <c r="P588" s="72"/>
      <c r="Q588" s="72"/>
      <c r="R588" s="72"/>
      <c r="S588" s="72"/>
      <c r="T588" s="73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9" t="s">
        <v>136</v>
      </c>
      <c r="AU588" s="19" t="s">
        <v>81</v>
      </c>
    </row>
    <row r="589" s="13" customFormat="1">
      <c r="A589" s="13"/>
      <c r="B589" s="183"/>
      <c r="C589" s="13"/>
      <c r="D589" s="184" t="s">
        <v>138</v>
      </c>
      <c r="E589" s="185" t="s">
        <v>3</v>
      </c>
      <c r="F589" s="186" t="s">
        <v>228</v>
      </c>
      <c r="G589" s="13"/>
      <c r="H589" s="185" t="s">
        <v>3</v>
      </c>
      <c r="I589" s="187"/>
      <c r="J589" s="13"/>
      <c r="K589" s="13"/>
      <c r="L589" s="183"/>
      <c r="M589" s="188"/>
      <c r="N589" s="189"/>
      <c r="O589" s="189"/>
      <c r="P589" s="189"/>
      <c r="Q589" s="189"/>
      <c r="R589" s="189"/>
      <c r="S589" s="189"/>
      <c r="T589" s="19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85" t="s">
        <v>138</v>
      </c>
      <c r="AU589" s="185" t="s">
        <v>81</v>
      </c>
      <c r="AV589" s="13" t="s">
        <v>79</v>
      </c>
      <c r="AW589" s="13" t="s">
        <v>33</v>
      </c>
      <c r="AX589" s="13" t="s">
        <v>71</v>
      </c>
      <c r="AY589" s="185" t="s">
        <v>125</v>
      </c>
    </row>
    <row r="590" s="14" customFormat="1">
      <c r="A590" s="14"/>
      <c r="B590" s="191"/>
      <c r="C590" s="14"/>
      <c r="D590" s="184" t="s">
        <v>138</v>
      </c>
      <c r="E590" s="192" t="s">
        <v>3</v>
      </c>
      <c r="F590" s="193" t="s">
        <v>702</v>
      </c>
      <c r="G590" s="14"/>
      <c r="H590" s="194">
        <v>3.5</v>
      </c>
      <c r="I590" s="195"/>
      <c r="J590" s="14"/>
      <c r="K590" s="14"/>
      <c r="L590" s="191"/>
      <c r="M590" s="196"/>
      <c r="N590" s="197"/>
      <c r="O590" s="197"/>
      <c r="P590" s="197"/>
      <c r="Q590" s="197"/>
      <c r="R590" s="197"/>
      <c r="S590" s="197"/>
      <c r="T590" s="198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192" t="s">
        <v>138</v>
      </c>
      <c r="AU590" s="192" t="s">
        <v>81</v>
      </c>
      <c r="AV590" s="14" t="s">
        <v>81</v>
      </c>
      <c r="AW590" s="14" t="s">
        <v>33</v>
      </c>
      <c r="AX590" s="14" t="s">
        <v>71</v>
      </c>
      <c r="AY590" s="192" t="s">
        <v>125</v>
      </c>
    </row>
    <row r="591" s="15" customFormat="1">
      <c r="A591" s="15"/>
      <c r="B591" s="199"/>
      <c r="C591" s="15"/>
      <c r="D591" s="184" t="s">
        <v>138</v>
      </c>
      <c r="E591" s="200" t="s">
        <v>3</v>
      </c>
      <c r="F591" s="201" t="s">
        <v>141</v>
      </c>
      <c r="G591" s="15"/>
      <c r="H591" s="202">
        <v>3.5</v>
      </c>
      <c r="I591" s="203"/>
      <c r="J591" s="15"/>
      <c r="K591" s="15"/>
      <c r="L591" s="199"/>
      <c r="M591" s="204"/>
      <c r="N591" s="205"/>
      <c r="O591" s="205"/>
      <c r="P591" s="205"/>
      <c r="Q591" s="205"/>
      <c r="R591" s="205"/>
      <c r="S591" s="205"/>
      <c r="T591" s="206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00" t="s">
        <v>138</v>
      </c>
      <c r="AU591" s="200" t="s">
        <v>81</v>
      </c>
      <c r="AV591" s="15" t="s">
        <v>134</v>
      </c>
      <c r="AW591" s="15" t="s">
        <v>33</v>
      </c>
      <c r="AX591" s="15" t="s">
        <v>79</v>
      </c>
      <c r="AY591" s="200" t="s">
        <v>125</v>
      </c>
    </row>
    <row r="592" s="2" customFormat="1" ht="16.5" customHeight="1">
      <c r="A592" s="38"/>
      <c r="B592" s="164"/>
      <c r="C592" s="165" t="s">
        <v>727</v>
      </c>
      <c r="D592" s="165" t="s">
        <v>129</v>
      </c>
      <c r="E592" s="166" t="s">
        <v>728</v>
      </c>
      <c r="F592" s="167" t="s">
        <v>729</v>
      </c>
      <c r="G592" s="168" t="s">
        <v>730</v>
      </c>
      <c r="H592" s="169">
        <v>1</v>
      </c>
      <c r="I592" s="170"/>
      <c r="J592" s="171">
        <f>ROUND(I592*H592,2)</f>
        <v>0</v>
      </c>
      <c r="K592" s="167" t="s">
        <v>3</v>
      </c>
      <c r="L592" s="39"/>
      <c r="M592" s="172" t="s">
        <v>3</v>
      </c>
      <c r="N592" s="173" t="s">
        <v>42</v>
      </c>
      <c r="O592" s="72"/>
      <c r="P592" s="174">
        <f>O592*H592</f>
        <v>0</v>
      </c>
      <c r="Q592" s="174">
        <v>0.00191</v>
      </c>
      <c r="R592" s="174">
        <f>Q592*H592</f>
        <v>0.00191</v>
      </c>
      <c r="S592" s="174">
        <v>0</v>
      </c>
      <c r="T592" s="175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176" t="s">
        <v>288</v>
      </c>
      <c r="AT592" s="176" t="s">
        <v>129</v>
      </c>
      <c r="AU592" s="176" t="s">
        <v>81</v>
      </c>
      <c r="AY592" s="19" t="s">
        <v>125</v>
      </c>
      <c r="BE592" s="177">
        <f>IF(N592="základní",J592,0)</f>
        <v>0</v>
      </c>
      <c r="BF592" s="177">
        <f>IF(N592="snížená",J592,0)</f>
        <v>0</v>
      </c>
      <c r="BG592" s="177">
        <f>IF(N592="zákl. přenesená",J592,0)</f>
        <v>0</v>
      </c>
      <c r="BH592" s="177">
        <f>IF(N592="sníž. přenesená",J592,0)</f>
        <v>0</v>
      </c>
      <c r="BI592" s="177">
        <f>IF(N592="nulová",J592,0)</f>
        <v>0</v>
      </c>
      <c r="BJ592" s="19" t="s">
        <v>79</v>
      </c>
      <c r="BK592" s="177">
        <f>ROUND(I592*H592,2)</f>
        <v>0</v>
      </c>
      <c r="BL592" s="19" t="s">
        <v>288</v>
      </c>
      <c r="BM592" s="176" t="s">
        <v>731</v>
      </c>
    </row>
    <row r="593" s="13" customFormat="1">
      <c r="A593" s="13"/>
      <c r="B593" s="183"/>
      <c r="C593" s="13"/>
      <c r="D593" s="184" t="s">
        <v>138</v>
      </c>
      <c r="E593" s="185" t="s">
        <v>3</v>
      </c>
      <c r="F593" s="186" t="s">
        <v>228</v>
      </c>
      <c r="G593" s="13"/>
      <c r="H593" s="185" t="s">
        <v>3</v>
      </c>
      <c r="I593" s="187"/>
      <c r="J593" s="13"/>
      <c r="K593" s="13"/>
      <c r="L593" s="183"/>
      <c r="M593" s="188"/>
      <c r="N593" s="189"/>
      <c r="O593" s="189"/>
      <c r="P593" s="189"/>
      <c r="Q593" s="189"/>
      <c r="R593" s="189"/>
      <c r="S593" s="189"/>
      <c r="T593" s="19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85" t="s">
        <v>138</v>
      </c>
      <c r="AU593" s="185" t="s">
        <v>81</v>
      </c>
      <c r="AV593" s="13" t="s">
        <v>79</v>
      </c>
      <c r="AW593" s="13" t="s">
        <v>33</v>
      </c>
      <c r="AX593" s="13" t="s">
        <v>71</v>
      </c>
      <c r="AY593" s="185" t="s">
        <v>125</v>
      </c>
    </row>
    <row r="594" s="14" customFormat="1">
      <c r="A594" s="14"/>
      <c r="B594" s="191"/>
      <c r="C594" s="14"/>
      <c r="D594" s="184" t="s">
        <v>138</v>
      </c>
      <c r="E594" s="192" t="s">
        <v>3</v>
      </c>
      <c r="F594" s="193" t="s">
        <v>79</v>
      </c>
      <c r="G594" s="14"/>
      <c r="H594" s="194">
        <v>1</v>
      </c>
      <c r="I594" s="195"/>
      <c r="J594" s="14"/>
      <c r="K594" s="14"/>
      <c r="L594" s="191"/>
      <c r="M594" s="196"/>
      <c r="N594" s="197"/>
      <c r="O594" s="197"/>
      <c r="P594" s="197"/>
      <c r="Q594" s="197"/>
      <c r="R594" s="197"/>
      <c r="S594" s="197"/>
      <c r="T594" s="198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192" t="s">
        <v>138</v>
      </c>
      <c r="AU594" s="192" t="s">
        <v>81</v>
      </c>
      <c r="AV594" s="14" t="s">
        <v>81</v>
      </c>
      <c r="AW594" s="14" t="s">
        <v>33</v>
      </c>
      <c r="AX594" s="14" t="s">
        <v>71</v>
      </c>
      <c r="AY594" s="192" t="s">
        <v>125</v>
      </c>
    </row>
    <row r="595" s="15" customFormat="1">
      <c r="A595" s="15"/>
      <c r="B595" s="199"/>
      <c r="C595" s="15"/>
      <c r="D595" s="184" t="s">
        <v>138</v>
      </c>
      <c r="E595" s="200" t="s">
        <v>3</v>
      </c>
      <c r="F595" s="201" t="s">
        <v>141</v>
      </c>
      <c r="G595" s="15"/>
      <c r="H595" s="202">
        <v>1</v>
      </c>
      <c r="I595" s="203"/>
      <c r="J595" s="15"/>
      <c r="K595" s="15"/>
      <c r="L595" s="199"/>
      <c r="M595" s="204"/>
      <c r="N595" s="205"/>
      <c r="O595" s="205"/>
      <c r="P595" s="205"/>
      <c r="Q595" s="205"/>
      <c r="R595" s="205"/>
      <c r="S595" s="205"/>
      <c r="T595" s="206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00" t="s">
        <v>138</v>
      </c>
      <c r="AU595" s="200" t="s">
        <v>81</v>
      </c>
      <c r="AV595" s="15" t="s">
        <v>134</v>
      </c>
      <c r="AW595" s="15" t="s">
        <v>33</v>
      </c>
      <c r="AX595" s="15" t="s">
        <v>79</v>
      </c>
      <c r="AY595" s="200" t="s">
        <v>125</v>
      </c>
    </row>
    <row r="596" s="2" customFormat="1" ht="44.25" customHeight="1">
      <c r="A596" s="38"/>
      <c r="B596" s="164"/>
      <c r="C596" s="165" t="s">
        <v>732</v>
      </c>
      <c r="D596" s="165" t="s">
        <v>129</v>
      </c>
      <c r="E596" s="166" t="s">
        <v>733</v>
      </c>
      <c r="F596" s="167" t="s">
        <v>734</v>
      </c>
      <c r="G596" s="168" t="s">
        <v>536</v>
      </c>
      <c r="H596" s="218"/>
      <c r="I596" s="170"/>
      <c r="J596" s="171">
        <f>ROUND(I596*H596,2)</f>
        <v>0</v>
      </c>
      <c r="K596" s="167" t="s">
        <v>133</v>
      </c>
      <c r="L596" s="39"/>
      <c r="M596" s="172" t="s">
        <v>3</v>
      </c>
      <c r="N596" s="173" t="s">
        <v>42</v>
      </c>
      <c r="O596" s="72"/>
      <c r="P596" s="174">
        <f>O596*H596</f>
        <v>0</v>
      </c>
      <c r="Q596" s="174">
        <v>0</v>
      </c>
      <c r="R596" s="174">
        <f>Q596*H596</f>
        <v>0</v>
      </c>
      <c r="S596" s="174">
        <v>0</v>
      </c>
      <c r="T596" s="175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176" t="s">
        <v>288</v>
      </c>
      <c r="AT596" s="176" t="s">
        <v>129</v>
      </c>
      <c r="AU596" s="176" t="s">
        <v>81</v>
      </c>
      <c r="AY596" s="19" t="s">
        <v>125</v>
      </c>
      <c r="BE596" s="177">
        <f>IF(N596="základní",J596,0)</f>
        <v>0</v>
      </c>
      <c r="BF596" s="177">
        <f>IF(N596="snížená",J596,0)</f>
        <v>0</v>
      </c>
      <c r="BG596" s="177">
        <f>IF(N596="zákl. přenesená",J596,0)</f>
        <v>0</v>
      </c>
      <c r="BH596" s="177">
        <f>IF(N596="sníž. přenesená",J596,0)</f>
        <v>0</v>
      </c>
      <c r="BI596" s="177">
        <f>IF(N596="nulová",J596,0)</f>
        <v>0</v>
      </c>
      <c r="BJ596" s="19" t="s">
        <v>79</v>
      </c>
      <c r="BK596" s="177">
        <f>ROUND(I596*H596,2)</f>
        <v>0</v>
      </c>
      <c r="BL596" s="19" t="s">
        <v>288</v>
      </c>
      <c r="BM596" s="176" t="s">
        <v>735</v>
      </c>
    </row>
    <row r="597" s="2" customFormat="1">
      <c r="A597" s="38"/>
      <c r="B597" s="39"/>
      <c r="C597" s="38"/>
      <c r="D597" s="178" t="s">
        <v>136</v>
      </c>
      <c r="E597" s="38"/>
      <c r="F597" s="179" t="s">
        <v>736</v>
      </c>
      <c r="G597" s="38"/>
      <c r="H597" s="38"/>
      <c r="I597" s="180"/>
      <c r="J597" s="38"/>
      <c r="K597" s="38"/>
      <c r="L597" s="39"/>
      <c r="M597" s="181"/>
      <c r="N597" s="182"/>
      <c r="O597" s="72"/>
      <c r="P597" s="72"/>
      <c r="Q597" s="72"/>
      <c r="R597" s="72"/>
      <c r="S597" s="72"/>
      <c r="T597" s="73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9" t="s">
        <v>136</v>
      </c>
      <c r="AU597" s="19" t="s">
        <v>81</v>
      </c>
    </row>
    <row r="598" s="12" customFormat="1" ht="22.8" customHeight="1">
      <c r="A598" s="12"/>
      <c r="B598" s="151"/>
      <c r="C598" s="12"/>
      <c r="D598" s="152" t="s">
        <v>70</v>
      </c>
      <c r="E598" s="162" t="s">
        <v>737</v>
      </c>
      <c r="F598" s="162" t="s">
        <v>738</v>
      </c>
      <c r="G598" s="12"/>
      <c r="H598" s="12"/>
      <c r="I598" s="154"/>
      <c r="J598" s="163">
        <f>BK598</f>
        <v>0</v>
      </c>
      <c r="K598" s="12"/>
      <c r="L598" s="151"/>
      <c r="M598" s="156"/>
      <c r="N598" s="157"/>
      <c r="O598" s="157"/>
      <c r="P598" s="158">
        <f>SUM(P599:P609)</f>
        <v>0</v>
      </c>
      <c r="Q598" s="157"/>
      <c r="R598" s="158">
        <f>SUM(R599:R609)</f>
        <v>0.00085999999999999998</v>
      </c>
      <c r="S598" s="157"/>
      <c r="T598" s="159">
        <f>SUM(T599:T609)</f>
        <v>0.51600000000000001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152" t="s">
        <v>81</v>
      </c>
      <c r="AT598" s="160" t="s">
        <v>70</v>
      </c>
      <c r="AU598" s="160" t="s">
        <v>79</v>
      </c>
      <c r="AY598" s="152" t="s">
        <v>125</v>
      </c>
      <c r="BK598" s="161">
        <f>SUM(BK599:BK609)</f>
        <v>0</v>
      </c>
    </row>
    <row r="599" s="2" customFormat="1" ht="37.8" customHeight="1">
      <c r="A599" s="38"/>
      <c r="B599" s="164"/>
      <c r="C599" s="165" t="s">
        <v>739</v>
      </c>
      <c r="D599" s="165" t="s">
        <v>129</v>
      </c>
      <c r="E599" s="166" t="s">
        <v>740</v>
      </c>
      <c r="F599" s="167" t="s">
        <v>741</v>
      </c>
      <c r="G599" s="168" t="s">
        <v>730</v>
      </c>
      <c r="H599" s="169">
        <v>1</v>
      </c>
      <c r="I599" s="170"/>
      <c r="J599" s="171">
        <f>ROUND(I599*H599,2)</f>
        <v>0</v>
      </c>
      <c r="K599" s="167" t="s">
        <v>3</v>
      </c>
      <c r="L599" s="39"/>
      <c r="M599" s="172" t="s">
        <v>3</v>
      </c>
      <c r="N599" s="173" t="s">
        <v>42</v>
      </c>
      <c r="O599" s="72"/>
      <c r="P599" s="174">
        <f>O599*H599</f>
        <v>0</v>
      </c>
      <c r="Q599" s="174">
        <v>0.00085999999999999998</v>
      </c>
      <c r="R599" s="174">
        <f>Q599*H599</f>
        <v>0.00085999999999999998</v>
      </c>
      <c r="S599" s="174">
        <v>0</v>
      </c>
      <c r="T599" s="175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176" t="s">
        <v>288</v>
      </c>
      <c r="AT599" s="176" t="s">
        <v>129</v>
      </c>
      <c r="AU599" s="176" t="s">
        <v>81</v>
      </c>
      <c r="AY599" s="19" t="s">
        <v>125</v>
      </c>
      <c r="BE599" s="177">
        <f>IF(N599="základní",J599,0)</f>
        <v>0</v>
      </c>
      <c r="BF599" s="177">
        <f>IF(N599="snížená",J599,0)</f>
        <v>0</v>
      </c>
      <c r="BG599" s="177">
        <f>IF(N599="zákl. přenesená",J599,0)</f>
        <v>0</v>
      </c>
      <c r="BH599" s="177">
        <f>IF(N599="sníž. přenesená",J599,0)</f>
        <v>0</v>
      </c>
      <c r="BI599" s="177">
        <f>IF(N599="nulová",J599,0)</f>
        <v>0</v>
      </c>
      <c r="BJ599" s="19" t="s">
        <v>79</v>
      </c>
      <c r="BK599" s="177">
        <f>ROUND(I599*H599,2)</f>
        <v>0</v>
      </c>
      <c r="BL599" s="19" t="s">
        <v>288</v>
      </c>
      <c r="BM599" s="176" t="s">
        <v>742</v>
      </c>
    </row>
    <row r="600" s="13" customFormat="1">
      <c r="A600" s="13"/>
      <c r="B600" s="183"/>
      <c r="C600" s="13"/>
      <c r="D600" s="184" t="s">
        <v>138</v>
      </c>
      <c r="E600" s="185" t="s">
        <v>3</v>
      </c>
      <c r="F600" s="186" t="s">
        <v>504</v>
      </c>
      <c r="G600" s="13"/>
      <c r="H600" s="185" t="s">
        <v>3</v>
      </c>
      <c r="I600" s="187"/>
      <c r="J600" s="13"/>
      <c r="K600" s="13"/>
      <c r="L600" s="183"/>
      <c r="M600" s="188"/>
      <c r="N600" s="189"/>
      <c r="O600" s="189"/>
      <c r="P600" s="189"/>
      <c r="Q600" s="189"/>
      <c r="R600" s="189"/>
      <c r="S600" s="189"/>
      <c r="T600" s="19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85" t="s">
        <v>138</v>
      </c>
      <c r="AU600" s="185" t="s">
        <v>81</v>
      </c>
      <c r="AV600" s="13" t="s">
        <v>79</v>
      </c>
      <c r="AW600" s="13" t="s">
        <v>33</v>
      </c>
      <c r="AX600" s="13" t="s">
        <v>71</v>
      </c>
      <c r="AY600" s="185" t="s">
        <v>125</v>
      </c>
    </row>
    <row r="601" s="14" customFormat="1">
      <c r="A601" s="14"/>
      <c r="B601" s="191"/>
      <c r="C601" s="14"/>
      <c r="D601" s="184" t="s">
        <v>138</v>
      </c>
      <c r="E601" s="192" t="s">
        <v>3</v>
      </c>
      <c r="F601" s="193" t="s">
        <v>79</v>
      </c>
      <c r="G601" s="14"/>
      <c r="H601" s="194">
        <v>1</v>
      </c>
      <c r="I601" s="195"/>
      <c r="J601" s="14"/>
      <c r="K601" s="14"/>
      <c r="L601" s="191"/>
      <c r="M601" s="196"/>
      <c r="N601" s="197"/>
      <c r="O601" s="197"/>
      <c r="P601" s="197"/>
      <c r="Q601" s="197"/>
      <c r="R601" s="197"/>
      <c r="S601" s="197"/>
      <c r="T601" s="198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192" t="s">
        <v>138</v>
      </c>
      <c r="AU601" s="192" t="s">
        <v>81</v>
      </c>
      <c r="AV601" s="14" t="s">
        <v>81</v>
      </c>
      <c r="AW601" s="14" t="s">
        <v>33</v>
      </c>
      <c r="AX601" s="14" t="s">
        <v>71</v>
      </c>
      <c r="AY601" s="192" t="s">
        <v>125</v>
      </c>
    </row>
    <row r="602" s="15" customFormat="1">
      <c r="A602" s="15"/>
      <c r="B602" s="199"/>
      <c r="C602" s="15"/>
      <c r="D602" s="184" t="s">
        <v>138</v>
      </c>
      <c r="E602" s="200" t="s">
        <v>3</v>
      </c>
      <c r="F602" s="201" t="s">
        <v>141</v>
      </c>
      <c r="G602" s="15"/>
      <c r="H602" s="202">
        <v>1</v>
      </c>
      <c r="I602" s="203"/>
      <c r="J602" s="15"/>
      <c r="K602" s="15"/>
      <c r="L602" s="199"/>
      <c r="M602" s="204"/>
      <c r="N602" s="205"/>
      <c r="O602" s="205"/>
      <c r="P602" s="205"/>
      <c r="Q602" s="205"/>
      <c r="R602" s="205"/>
      <c r="S602" s="205"/>
      <c r="T602" s="206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00" t="s">
        <v>138</v>
      </c>
      <c r="AU602" s="200" t="s">
        <v>81</v>
      </c>
      <c r="AV602" s="15" t="s">
        <v>134</v>
      </c>
      <c r="AW602" s="15" t="s">
        <v>33</v>
      </c>
      <c r="AX602" s="15" t="s">
        <v>79</v>
      </c>
      <c r="AY602" s="200" t="s">
        <v>125</v>
      </c>
    </row>
    <row r="603" s="2" customFormat="1" ht="24.15" customHeight="1">
      <c r="A603" s="38"/>
      <c r="B603" s="164"/>
      <c r="C603" s="165" t="s">
        <v>743</v>
      </c>
      <c r="D603" s="165" t="s">
        <v>129</v>
      </c>
      <c r="E603" s="166" t="s">
        <v>744</v>
      </c>
      <c r="F603" s="167" t="s">
        <v>745</v>
      </c>
      <c r="G603" s="168" t="s">
        <v>176</v>
      </c>
      <c r="H603" s="169">
        <v>16.125</v>
      </c>
      <c r="I603" s="170"/>
      <c r="J603" s="171">
        <f>ROUND(I603*H603,2)</f>
        <v>0</v>
      </c>
      <c r="K603" s="167" t="s">
        <v>133</v>
      </c>
      <c r="L603" s="39"/>
      <c r="M603" s="172" t="s">
        <v>3</v>
      </c>
      <c r="N603" s="173" t="s">
        <v>42</v>
      </c>
      <c r="O603" s="72"/>
      <c r="P603" s="174">
        <f>O603*H603</f>
        <v>0</v>
      </c>
      <c r="Q603" s="174">
        <v>0</v>
      </c>
      <c r="R603" s="174">
        <f>Q603*H603</f>
        <v>0</v>
      </c>
      <c r="S603" s="174">
        <v>0.032000000000000001</v>
      </c>
      <c r="T603" s="175">
        <f>S603*H603</f>
        <v>0.51600000000000001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176" t="s">
        <v>288</v>
      </c>
      <c r="AT603" s="176" t="s">
        <v>129</v>
      </c>
      <c r="AU603" s="176" t="s">
        <v>81</v>
      </c>
      <c r="AY603" s="19" t="s">
        <v>125</v>
      </c>
      <c r="BE603" s="177">
        <f>IF(N603="základní",J603,0)</f>
        <v>0</v>
      </c>
      <c r="BF603" s="177">
        <f>IF(N603="snížená",J603,0)</f>
        <v>0</v>
      </c>
      <c r="BG603" s="177">
        <f>IF(N603="zákl. přenesená",J603,0)</f>
        <v>0</v>
      </c>
      <c r="BH603" s="177">
        <f>IF(N603="sníž. přenesená",J603,0)</f>
        <v>0</v>
      </c>
      <c r="BI603" s="177">
        <f>IF(N603="nulová",J603,0)</f>
        <v>0</v>
      </c>
      <c r="BJ603" s="19" t="s">
        <v>79</v>
      </c>
      <c r="BK603" s="177">
        <f>ROUND(I603*H603,2)</f>
        <v>0</v>
      </c>
      <c r="BL603" s="19" t="s">
        <v>288</v>
      </c>
      <c r="BM603" s="176" t="s">
        <v>746</v>
      </c>
    </row>
    <row r="604" s="2" customFormat="1">
      <c r="A604" s="38"/>
      <c r="B604" s="39"/>
      <c r="C604" s="38"/>
      <c r="D604" s="178" t="s">
        <v>136</v>
      </c>
      <c r="E604" s="38"/>
      <c r="F604" s="179" t="s">
        <v>747</v>
      </c>
      <c r="G604" s="38"/>
      <c r="H604" s="38"/>
      <c r="I604" s="180"/>
      <c r="J604" s="38"/>
      <c r="K604" s="38"/>
      <c r="L604" s="39"/>
      <c r="M604" s="181"/>
      <c r="N604" s="182"/>
      <c r="O604" s="72"/>
      <c r="P604" s="72"/>
      <c r="Q604" s="72"/>
      <c r="R604" s="72"/>
      <c r="S604" s="72"/>
      <c r="T604" s="73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9" t="s">
        <v>136</v>
      </c>
      <c r="AU604" s="19" t="s">
        <v>81</v>
      </c>
    </row>
    <row r="605" s="13" customFormat="1">
      <c r="A605" s="13"/>
      <c r="B605" s="183"/>
      <c r="C605" s="13"/>
      <c r="D605" s="184" t="s">
        <v>138</v>
      </c>
      <c r="E605" s="185" t="s">
        <v>3</v>
      </c>
      <c r="F605" s="186" t="s">
        <v>504</v>
      </c>
      <c r="G605" s="13"/>
      <c r="H605" s="185" t="s">
        <v>3</v>
      </c>
      <c r="I605" s="187"/>
      <c r="J605" s="13"/>
      <c r="K605" s="13"/>
      <c r="L605" s="183"/>
      <c r="M605" s="188"/>
      <c r="N605" s="189"/>
      <c r="O605" s="189"/>
      <c r="P605" s="189"/>
      <c r="Q605" s="189"/>
      <c r="R605" s="189"/>
      <c r="S605" s="189"/>
      <c r="T605" s="19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85" t="s">
        <v>138</v>
      </c>
      <c r="AU605" s="185" t="s">
        <v>81</v>
      </c>
      <c r="AV605" s="13" t="s">
        <v>79</v>
      </c>
      <c r="AW605" s="13" t="s">
        <v>33</v>
      </c>
      <c r="AX605" s="13" t="s">
        <v>71</v>
      </c>
      <c r="AY605" s="185" t="s">
        <v>125</v>
      </c>
    </row>
    <row r="606" s="14" customFormat="1">
      <c r="A606" s="14"/>
      <c r="B606" s="191"/>
      <c r="C606" s="14"/>
      <c r="D606" s="184" t="s">
        <v>138</v>
      </c>
      <c r="E606" s="192" t="s">
        <v>3</v>
      </c>
      <c r="F606" s="193" t="s">
        <v>748</v>
      </c>
      <c r="G606" s="14"/>
      <c r="H606" s="194">
        <v>16.125</v>
      </c>
      <c r="I606" s="195"/>
      <c r="J606" s="14"/>
      <c r="K606" s="14"/>
      <c r="L606" s="191"/>
      <c r="M606" s="196"/>
      <c r="N606" s="197"/>
      <c r="O606" s="197"/>
      <c r="P606" s="197"/>
      <c r="Q606" s="197"/>
      <c r="R606" s="197"/>
      <c r="S606" s="197"/>
      <c r="T606" s="198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192" t="s">
        <v>138</v>
      </c>
      <c r="AU606" s="192" t="s">
        <v>81</v>
      </c>
      <c r="AV606" s="14" t="s">
        <v>81</v>
      </c>
      <c r="AW606" s="14" t="s">
        <v>33</v>
      </c>
      <c r="AX606" s="14" t="s">
        <v>71</v>
      </c>
      <c r="AY606" s="192" t="s">
        <v>125</v>
      </c>
    </row>
    <row r="607" s="15" customFormat="1">
      <c r="A607" s="15"/>
      <c r="B607" s="199"/>
      <c r="C607" s="15"/>
      <c r="D607" s="184" t="s">
        <v>138</v>
      </c>
      <c r="E607" s="200" t="s">
        <v>3</v>
      </c>
      <c r="F607" s="201" t="s">
        <v>141</v>
      </c>
      <c r="G607" s="15"/>
      <c r="H607" s="202">
        <v>16.125</v>
      </c>
      <c r="I607" s="203"/>
      <c r="J607" s="15"/>
      <c r="K607" s="15"/>
      <c r="L607" s="199"/>
      <c r="M607" s="204"/>
      <c r="N607" s="205"/>
      <c r="O607" s="205"/>
      <c r="P607" s="205"/>
      <c r="Q607" s="205"/>
      <c r="R607" s="205"/>
      <c r="S607" s="205"/>
      <c r="T607" s="206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00" t="s">
        <v>138</v>
      </c>
      <c r="AU607" s="200" t="s">
        <v>81</v>
      </c>
      <c r="AV607" s="15" t="s">
        <v>134</v>
      </c>
      <c r="AW607" s="15" t="s">
        <v>33</v>
      </c>
      <c r="AX607" s="15" t="s">
        <v>79</v>
      </c>
      <c r="AY607" s="200" t="s">
        <v>125</v>
      </c>
    </row>
    <row r="608" s="2" customFormat="1" ht="44.25" customHeight="1">
      <c r="A608" s="38"/>
      <c r="B608" s="164"/>
      <c r="C608" s="165" t="s">
        <v>749</v>
      </c>
      <c r="D608" s="165" t="s">
        <v>129</v>
      </c>
      <c r="E608" s="166" t="s">
        <v>750</v>
      </c>
      <c r="F608" s="167" t="s">
        <v>751</v>
      </c>
      <c r="G608" s="168" t="s">
        <v>536</v>
      </c>
      <c r="H608" s="218"/>
      <c r="I608" s="170"/>
      <c r="J608" s="171">
        <f>ROUND(I608*H608,2)</f>
        <v>0</v>
      </c>
      <c r="K608" s="167" t="s">
        <v>133</v>
      </c>
      <c r="L608" s="39"/>
      <c r="M608" s="172" t="s">
        <v>3</v>
      </c>
      <c r="N608" s="173" t="s">
        <v>42</v>
      </c>
      <c r="O608" s="72"/>
      <c r="P608" s="174">
        <f>O608*H608</f>
        <v>0</v>
      </c>
      <c r="Q608" s="174">
        <v>0</v>
      </c>
      <c r="R608" s="174">
        <f>Q608*H608</f>
        <v>0</v>
      </c>
      <c r="S608" s="174">
        <v>0</v>
      </c>
      <c r="T608" s="175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176" t="s">
        <v>288</v>
      </c>
      <c r="AT608" s="176" t="s">
        <v>129</v>
      </c>
      <c r="AU608" s="176" t="s">
        <v>81</v>
      </c>
      <c r="AY608" s="19" t="s">
        <v>125</v>
      </c>
      <c r="BE608" s="177">
        <f>IF(N608="základní",J608,0)</f>
        <v>0</v>
      </c>
      <c r="BF608" s="177">
        <f>IF(N608="snížená",J608,0)</f>
        <v>0</v>
      </c>
      <c r="BG608" s="177">
        <f>IF(N608="zákl. přenesená",J608,0)</f>
        <v>0</v>
      </c>
      <c r="BH608" s="177">
        <f>IF(N608="sníž. přenesená",J608,0)</f>
        <v>0</v>
      </c>
      <c r="BI608" s="177">
        <f>IF(N608="nulová",J608,0)</f>
        <v>0</v>
      </c>
      <c r="BJ608" s="19" t="s">
        <v>79</v>
      </c>
      <c r="BK608" s="177">
        <f>ROUND(I608*H608,2)</f>
        <v>0</v>
      </c>
      <c r="BL608" s="19" t="s">
        <v>288</v>
      </c>
      <c r="BM608" s="176" t="s">
        <v>752</v>
      </c>
    </row>
    <row r="609" s="2" customFormat="1">
      <c r="A609" s="38"/>
      <c r="B609" s="39"/>
      <c r="C609" s="38"/>
      <c r="D609" s="178" t="s">
        <v>136</v>
      </c>
      <c r="E609" s="38"/>
      <c r="F609" s="179" t="s">
        <v>753</v>
      </c>
      <c r="G609" s="38"/>
      <c r="H609" s="38"/>
      <c r="I609" s="180"/>
      <c r="J609" s="38"/>
      <c r="K609" s="38"/>
      <c r="L609" s="39"/>
      <c r="M609" s="181"/>
      <c r="N609" s="182"/>
      <c r="O609" s="72"/>
      <c r="P609" s="72"/>
      <c r="Q609" s="72"/>
      <c r="R609" s="72"/>
      <c r="S609" s="72"/>
      <c r="T609" s="73"/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T609" s="19" t="s">
        <v>136</v>
      </c>
      <c r="AU609" s="19" t="s">
        <v>81</v>
      </c>
    </row>
    <row r="610" s="12" customFormat="1" ht="22.8" customHeight="1">
      <c r="A610" s="12"/>
      <c r="B610" s="151"/>
      <c r="C610" s="12"/>
      <c r="D610" s="152" t="s">
        <v>70</v>
      </c>
      <c r="E610" s="162" t="s">
        <v>754</v>
      </c>
      <c r="F610" s="162" t="s">
        <v>755</v>
      </c>
      <c r="G610" s="12"/>
      <c r="H610" s="12"/>
      <c r="I610" s="154"/>
      <c r="J610" s="163">
        <f>BK610</f>
        <v>0</v>
      </c>
      <c r="K610" s="12"/>
      <c r="L610" s="151"/>
      <c r="M610" s="156"/>
      <c r="N610" s="157"/>
      <c r="O610" s="157"/>
      <c r="P610" s="158">
        <f>SUM(P611:P628)</f>
        <v>0</v>
      </c>
      <c r="Q610" s="157"/>
      <c r="R610" s="158">
        <f>SUM(R611:R628)</f>
        <v>0.0028142799999999997</v>
      </c>
      <c r="S610" s="157"/>
      <c r="T610" s="159">
        <f>SUM(T611:T628)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152" t="s">
        <v>81</v>
      </c>
      <c r="AT610" s="160" t="s">
        <v>70</v>
      </c>
      <c r="AU610" s="160" t="s">
        <v>79</v>
      </c>
      <c r="AY610" s="152" t="s">
        <v>125</v>
      </c>
      <c r="BK610" s="161">
        <f>SUM(BK611:BK628)</f>
        <v>0</v>
      </c>
    </row>
    <row r="611" s="2" customFormat="1" ht="24.15" customHeight="1">
      <c r="A611" s="38"/>
      <c r="B611" s="164"/>
      <c r="C611" s="165" t="s">
        <v>756</v>
      </c>
      <c r="D611" s="165" t="s">
        <v>129</v>
      </c>
      <c r="E611" s="166" t="s">
        <v>757</v>
      </c>
      <c r="F611" s="167" t="s">
        <v>758</v>
      </c>
      <c r="G611" s="168" t="s">
        <v>176</v>
      </c>
      <c r="H611" s="169">
        <v>7.4059999999999997</v>
      </c>
      <c r="I611" s="170"/>
      <c r="J611" s="171">
        <f>ROUND(I611*H611,2)</f>
        <v>0</v>
      </c>
      <c r="K611" s="167" t="s">
        <v>133</v>
      </c>
      <c r="L611" s="39"/>
      <c r="M611" s="172" t="s">
        <v>3</v>
      </c>
      <c r="N611" s="173" t="s">
        <v>42</v>
      </c>
      <c r="O611" s="72"/>
      <c r="P611" s="174">
        <f>O611*H611</f>
        <v>0</v>
      </c>
      <c r="Q611" s="174">
        <v>0</v>
      </c>
      <c r="R611" s="174">
        <f>Q611*H611</f>
        <v>0</v>
      </c>
      <c r="S611" s="174">
        <v>0</v>
      </c>
      <c r="T611" s="175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176" t="s">
        <v>288</v>
      </c>
      <c r="AT611" s="176" t="s">
        <v>129</v>
      </c>
      <c r="AU611" s="176" t="s">
        <v>81</v>
      </c>
      <c r="AY611" s="19" t="s">
        <v>125</v>
      </c>
      <c r="BE611" s="177">
        <f>IF(N611="základní",J611,0)</f>
        <v>0</v>
      </c>
      <c r="BF611" s="177">
        <f>IF(N611="snížená",J611,0)</f>
        <v>0</v>
      </c>
      <c r="BG611" s="177">
        <f>IF(N611="zákl. přenesená",J611,0)</f>
        <v>0</v>
      </c>
      <c r="BH611" s="177">
        <f>IF(N611="sníž. přenesená",J611,0)</f>
        <v>0</v>
      </c>
      <c r="BI611" s="177">
        <f>IF(N611="nulová",J611,0)</f>
        <v>0</v>
      </c>
      <c r="BJ611" s="19" t="s">
        <v>79</v>
      </c>
      <c r="BK611" s="177">
        <f>ROUND(I611*H611,2)</f>
        <v>0</v>
      </c>
      <c r="BL611" s="19" t="s">
        <v>288</v>
      </c>
      <c r="BM611" s="176" t="s">
        <v>759</v>
      </c>
    </row>
    <row r="612" s="2" customFormat="1">
      <c r="A612" s="38"/>
      <c r="B612" s="39"/>
      <c r="C612" s="38"/>
      <c r="D612" s="178" t="s">
        <v>136</v>
      </c>
      <c r="E612" s="38"/>
      <c r="F612" s="179" t="s">
        <v>760</v>
      </c>
      <c r="G612" s="38"/>
      <c r="H612" s="38"/>
      <c r="I612" s="180"/>
      <c r="J612" s="38"/>
      <c r="K612" s="38"/>
      <c r="L612" s="39"/>
      <c r="M612" s="181"/>
      <c r="N612" s="182"/>
      <c r="O612" s="72"/>
      <c r="P612" s="72"/>
      <c r="Q612" s="72"/>
      <c r="R612" s="72"/>
      <c r="S612" s="72"/>
      <c r="T612" s="73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9" t="s">
        <v>136</v>
      </c>
      <c r="AU612" s="19" t="s">
        <v>81</v>
      </c>
    </row>
    <row r="613" s="13" customFormat="1">
      <c r="A613" s="13"/>
      <c r="B613" s="183"/>
      <c r="C613" s="13"/>
      <c r="D613" s="184" t="s">
        <v>138</v>
      </c>
      <c r="E613" s="185" t="s">
        <v>3</v>
      </c>
      <c r="F613" s="186" t="s">
        <v>761</v>
      </c>
      <c r="G613" s="13"/>
      <c r="H613" s="185" t="s">
        <v>3</v>
      </c>
      <c r="I613" s="187"/>
      <c r="J613" s="13"/>
      <c r="K613" s="13"/>
      <c r="L613" s="183"/>
      <c r="M613" s="188"/>
      <c r="N613" s="189"/>
      <c r="O613" s="189"/>
      <c r="P613" s="189"/>
      <c r="Q613" s="189"/>
      <c r="R613" s="189"/>
      <c r="S613" s="189"/>
      <c r="T613" s="19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85" t="s">
        <v>138</v>
      </c>
      <c r="AU613" s="185" t="s">
        <v>81</v>
      </c>
      <c r="AV613" s="13" t="s">
        <v>79</v>
      </c>
      <c r="AW613" s="13" t="s">
        <v>33</v>
      </c>
      <c r="AX613" s="13" t="s">
        <v>71</v>
      </c>
      <c r="AY613" s="185" t="s">
        <v>125</v>
      </c>
    </row>
    <row r="614" s="14" customFormat="1">
      <c r="A614" s="14"/>
      <c r="B614" s="191"/>
      <c r="C614" s="14"/>
      <c r="D614" s="184" t="s">
        <v>138</v>
      </c>
      <c r="E614" s="192" t="s">
        <v>3</v>
      </c>
      <c r="F614" s="193" t="s">
        <v>762</v>
      </c>
      <c r="G614" s="14"/>
      <c r="H614" s="194">
        <v>1.706</v>
      </c>
      <c r="I614" s="195"/>
      <c r="J614" s="14"/>
      <c r="K614" s="14"/>
      <c r="L614" s="191"/>
      <c r="M614" s="196"/>
      <c r="N614" s="197"/>
      <c r="O614" s="197"/>
      <c r="P614" s="197"/>
      <c r="Q614" s="197"/>
      <c r="R614" s="197"/>
      <c r="S614" s="197"/>
      <c r="T614" s="198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192" t="s">
        <v>138</v>
      </c>
      <c r="AU614" s="192" t="s">
        <v>81</v>
      </c>
      <c r="AV614" s="14" t="s">
        <v>81</v>
      </c>
      <c r="AW614" s="14" t="s">
        <v>33</v>
      </c>
      <c r="AX614" s="14" t="s">
        <v>71</v>
      </c>
      <c r="AY614" s="192" t="s">
        <v>125</v>
      </c>
    </row>
    <row r="615" s="13" customFormat="1">
      <c r="A615" s="13"/>
      <c r="B615" s="183"/>
      <c r="C615" s="13"/>
      <c r="D615" s="184" t="s">
        <v>138</v>
      </c>
      <c r="E615" s="185" t="s">
        <v>3</v>
      </c>
      <c r="F615" s="186" t="s">
        <v>763</v>
      </c>
      <c r="G615" s="13"/>
      <c r="H615" s="185" t="s">
        <v>3</v>
      </c>
      <c r="I615" s="187"/>
      <c r="J615" s="13"/>
      <c r="K615" s="13"/>
      <c r="L615" s="183"/>
      <c r="M615" s="188"/>
      <c r="N615" s="189"/>
      <c r="O615" s="189"/>
      <c r="P615" s="189"/>
      <c r="Q615" s="189"/>
      <c r="R615" s="189"/>
      <c r="S615" s="189"/>
      <c r="T615" s="19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85" t="s">
        <v>138</v>
      </c>
      <c r="AU615" s="185" t="s">
        <v>81</v>
      </c>
      <c r="AV615" s="13" t="s">
        <v>79</v>
      </c>
      <c r="AW615" s="13" t="s">
        <v>33</v>
      </c>
      <c r="AX615" s="13" t="s">
        <v>71</v>
      </c>
      <c r="AY615" s="185" t="s">
        <v>125</v>
      </c>
    </row>
    <row r="616" s="14" customFormat="1">
      <c r="A616" s="14"/>
      <c r="B616" s="191"/>
      <c r="C616" s="14"/>
      <c r="D616" s="184" t="s">
        <v>138</v>
      </c>
      <c r="E616" s="192" t="s">
        <v>3</v>
      </c>
      <c r="F616" s="193" t="s">
        <v>764</v>
      </c>
      <c r="G616" s="14"/>
      <c r="H616" s="194">
        <v>5.7000000000000002</v>
      </c>
      <c r="I616" s="195"/>
      <c r="J616" s="14"/>
      <c r="K616" s="14"/>
      <c r="L616" s="191"/>
      <c r="M616" s="196"/>
      <c r="N616" s="197"/>
      <c r="O616" s="197"/>
      <c r="P616" s="197"/>
      <c r="Q616" s="197"/>
      <c r="R616" s="197"/>
      <c r="S616" s="197"/>
      <c r="T616" s="198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192" t="s">
        <v>138</v>
      </c>
      <c r="AU616" s="192" t="s">
        <v>81</v>
      </c>
      <c r="AV616" s="14" t="s">
        <v>81</v>
      </c>
      <c r="AW616" s="14" t="s">
        <v>33</v>
      </c>
      <c r="AX616" s="14" t="s">
        <v>71</v>
      </c>
      <c r="AY616" s="192" t="s">
        <v>125</v>
      </c>
    </row>
    <row r="617" s="15" customFormat="1">
      <c r="A617" s="15"/>
      <c r="B617" s="199"/>
      <c r="C617" s="15"/>
      <c r="D617" s="184" t="s">
        <v>138</v>
      </c>
      <c r="E617" s="200" t="s">
        <v>3</v>
      </c>
      <c r="F617" s="201" t="s">
        <v>141</v>
      </c>
      <c r="G617" s="15"/>
      <c r="H617" s="202">
        <v>7.4059999999999997</v>
      </c>
      <c r="I617" s="203"/>
      <c r="J617" s="15"/>
      <c r="K617" s="15"/>
      <c r="L617" s="199"/>
      <c r="M617" s="204"/>
      <c r="N617" s="205"/>
      <c r="O617" s="205"/>
      <c r="P617" s="205"/>
      <c r="Q617" s="205"/>
      <c r="R617" s="205"/>
      <c r="S617" s="205"/>
      <c r="T617" s="206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00" t="s">
        <v>138</v>
      </c>
      <c r="AU617" s="200" t="s">
        <v>81</v>
      </c>
      <c r="AV617" s="15" t="s">
        <v>134</v>
      </c>
      <c r="AW617" s="15" t="s">
        <v>33</v>
      </c>
      <c r="AX617" s="15" t="s">
        <v>79</v>
      </c>
      <c r="AY617" s="200" t="s">
        <v>125</v>
      </c>
    </row>
    <row r="618" s="2" customFormat="1" ht="24.15" customHeight="1">
      <c r="A618" s="38"/>
      <c r="B618" s="164"/>
      <c r="C618" s="165" t="s">
        <v>765</v>
      </c>
      <c r="D618" s="165" t="s">
        <v>129</v>
      </c>
      <c r="E618" s="166" t="s">
        <v>766</v>
      </c>
      <c r="F618" s="167" t="s">
        <v>767</v>
      </c>
      <c r="G618" s="168" t="s">
        <v>176</v>
      </c>
      <c r="H618" s="169">
        <v>7.4059999999999997</v>
      </c>
      <c r="I618" s="170"/>
      <c r="J618" s="171">
        <f>ROUND(I618*H618,2)</f>
        <v>0</v>
      </c>
      <c r="K618" s="167" t="s">
        <v>133</v>
      </c>
      <c r="L618" s="39"/>
      <c r="M618" s="172" t="s">
        <v>3</v>
      </c>
      <c r="N618" s="173" t="s">
        <v>42</v>
      </c>
      <c r="O618" s="72"/>
      <c r="P618" s="174">
        <f>O618*H618</f>
        <v>0</v>
      </c>
      <c r="Q618" s="174">
        <v>0.00013999999999999999</v>
      </c>
      <c r="R618" s="174">
        <f>Q618*H618</f>
        <v>0.0010368399999999998</v>
      </c>
      <c r="S618" s="174">
        <v>0</v>
      </c>
      <c r="T618" s="175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176" t="s">
        <v>288</v>
      </c>
      <c r="AT618" s="176" t="s">
        <v>129</v>
      </c>
      <c r="AU618" s="176" t="s">
        <v>81</v>
      </c>
      <c r="AY618" s="19" t="s">
        <v>125</v>
      </c>
      <c r="BE618" s="177">
        <f>IF(N618="základní",J618,0)</f>
        <v>0</v>
      </c>
      <c r="BF618" s="177">
        <f>IF(N618="snížená",J618,0)</f>
        <v>0</v>
      </c>
      <c r="BG618" s="177">
        <f>IF(N618="zákl. přenesená",J618,0)</f>
        <v>0</v>
      </c>
      <c r="BH618" s="177">
        <f>IF(N618="sníž. přenesená",J618,0)</f>
        <v>0</v>
      </c>
      <c r="BI618" s="177">
        <f>IF(N618="nulová",J618,0)</f>
        <v>0</v>
      </c>
      <c r="BJ618" s="19" t="s">
        <v>79</v>
      </c>
      <c r="BK618" s="177">
        <f>ROUND(I618*H618,2)</f>
        <v>0</v>
      </c>
      <c r="BL618" s="19" t="s">
        <v>288</v>
      </c>
      <c r="BM618" s="176" t="s">
        <v>768</v>
      </c>
    </row>
    <row r="619" s="2" customFormat="1">
      <c r="A619" s="38"/>
      <c r="B619" s="39"/>
      <c r="C619" s="38"/>
      <c r="D619" s="178" t="s">
        <v>136</v>
      </c>
      <c r="E619" s="38"/>
      <c r="F619" s="179" t="s">
        <v>769</v>
      </c>
      <c r="G619" s="38"/>
      <c r="H619" s="38"/>
      <c r="I619" s="180"/>
      <c r="J619" s="38"/>
      <c r="K619" s="38"/>
      <c r="L619" s="39"/>
      <c r="M619" s="181"/>
      <c r="N619" s="182"/>
      <c r="O619" s="72"/>
      <c r="P619" s="72"/>
      <c r="Q619" s="72"/>
      <c r="R619" s="72"/>
      <c r="S619" s="72"/>
      <c r="T619" s="73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9" t="s">
        <v>136</v>
      </c>
      <c r="AU619" s="19" t="s">
        <v>81</v>
      </c>
    </row>
    <row r="620" s="2" customFormat="1" ht="24.15" customHeight="1">
      <c r="A620" s="38"/>
      <c r="B620" s="164"/>
      <c r="C620" s="165" t="s">
        <v>770</v>
      </c>
      <c r="D620" s="165" t="s">
        <v>129</v>
      </c>
      <c r="E620" s="166" t="s">
        <v>771</v>
      </c>
      <c r="F620" s="167" t="s">
        <v>772</v>
      </c>
      <c r="G620" s="168" t="s">
        <v>176</v>
      </c>
      <c r="H620" s="169">
        <v>7.4059999999999997</v>
      </c>
      <c r="I620" s="170"/>
      <c r="J620" s="171">
        <f>ROUND(I620*H620,2)</f>
        <v>0</v>
      </c>
      <c r="K620" s="167" t="s">
        <v>133</v>
      </c>
      <c r="L620" s="39"/>
      <c r="M620" s="172" t="s">
        <v>3</v>
      </c>
      <c r="N620" s="173" t="s">
        <v>42</v>
      </c>
      <c r="O620" s="72"/>
      <c r="P620" s="174">
        <f>O620*H620</f>
        <v>0</v>
      </c>
      <c r="Q620" s="174">
        <v>0.00012</v>
      </c>
      <c r="R620" s="174">
        <f>Q620*H620</f>
        <v>0.00088871999999999996</v>
      </c>
      <c r="S620" s="174">
        <v>0</v>
      </c>
      <c r="T620" s="175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176" t="s">
        <v>288</v>
      </c>
      <c r="AT620" s="176" t="s">
        <v>129</v>
      </c>
      <c r="AU620" s="176" t="s">
        <v>81</v>
      </c>
      <c r="AY620" s="19" t="s">
        <v>125</v>
      </c>
      <c r="BE620" s="177">
        <f>IF(N620="základní",J620,0)</f>
        <v>0</v>
      </c>
      <c r="BF620" s="177">
        <f>IF(N620="snížená",J620,0)</f>
        <v>0</v>
      </c>
      <c r="BG620" s="177">
        <f>IF(N620="zákl. přenesená",J620,0)</f>
        <v>0</v>
      </c>
      <c r="BH620" s="177">
        <f>IF(N620="sníž. přenesená",J620,0)</f>
        <v>0</v>
      </c>
      <c r="BI620" s="177">
        <f>IF(N620="nulová",J620,0)</f>
        <v>0</v>
      </c>
      <c r="BJ620" s="19" t="s">
        <v>79</v>
      </c>
      <c r="BK620" s="177">
        <f>ROUND(I620*H620,2)</f>
        <v>0</v>
      </c>
      <c r="BL620" s="19" t="s">
        <v>288</v>
      </c>
      <c r="BM620" s="176" t="s">
        <v>773</v>
      </c>
    </row>
    <row r="621" s="2" customFormat="1">
      <c r="A621" s="38"/>
      <c r="B621" s="39"/>
      <c r="C621" s="38"/>
      <c r="D621" s="178" t="s">
        <v>136</v>
      </c>
      <c r="E621" s="38"/>
      <c r="F621" s="179" t="s">
        <v>774</v>
      </c>
      <c r="G621" s="38"/>
      <c r="H621" s="38"/>
      <c r="I621" s="180"/>
      <c r="J621" s="38"/>
      <c r="K621" s="38"/>
      <c r="L621" s="39"/>
      <c r="M621" s="181"/>
      <c r="N621" s="182"/>
      <c r="O621" s="72"/>
      <c r="P621" s="72"/>
      <c r="Q621" s="72"/>
      <c r="R621" s="72"/>
      <c r="S621" s="72"/>
      <c r="T621" s="73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9" t="s">
        <v>136</v>
      </c>
      <c r="AU621" s="19" t="s">
        <v>81</v>
      </c>
    </row>
    <row r="622" s="2" customFormat="1" ht="24.15" customHeight="1">
      <c r="A622" s="38"/>
      <c r="B622" s="164"/>
      <c r="C622" s="165" t="s">
        <v>775</v>
      </c>
      <c r="D622" s="165" t="s">
        <v>129</v>
      </c>
      <c r="E622" s="166" t="s">
        <v>776</v>
      </c>
      <c r="F622" s="167" t="s">
        <v>777</v>
      </c>
      <c r="G622" s="168" t="s">
        <v>176</v>
      </c>
      <c r="H622" s="169">
        <v>7.4059999999999997</v>
      </c>
      <c r="I622" s="170"/>
      <c r="J622" s="171">
        <f>ROUND(I622*H622,2)</f>
        <v>0</v>
      </c>
      <c r="K622" s="167" t="s">
        <v>133</v>
      </c>
      <c r="L622" s="39"/>
      <c r="M622" s="172" t="s">
        <v>3</v>
      </c>
      <c r="N622" s="173" t="s">
        <v>42</v>
      </c>
      <c r="O622" s="72"/>
      <c r="P622" s="174">
        <f>O622*H622</f>
        <v>0</v>
      </c>
      <c r="Q622" s="174">
        <v>0.00012</v>
      </c>
      <c r="R622" s="174">
        <f>Q622*H622</f>
        <v>0.00088871999999999996</v>
      </c>
      <c r="S622" s="174">
        <v>0</v>
      </c>
      <c r="T622" s="175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176" t="s">
        <v>288</v>
      </c>
      <c r="AT622" s="176" t="s">
        <v>129</v>
      </c>
      <c r="AU622" s="176" t="s">
        <v>81</v>
      </c>
      <c r="AY622" s="19" t="s">
        <v>125</v>
      </c>
      <c r="BE622" s="177">
        <f>IF(N622="základní",J622,0)</f>
        <v>0</v>
      </c>
      <c r="BF622" s="177">
        <f>IF(N622="snížená",J622,0)</f>
        <v>0</v>
      </c>
      <c r="BG622" s="177">
        <f>IF(N622="zákl. přenesená",J622,0)</f>
        <v>0</v>
      </c>
      <c r="BH622" s="177">
        <f>IF(N622="sníž. přenesená",J622,0)</f>
        <v>0</v>
      </c>
      <c r="BI622" s="177">
        <f>IF(N622="nulová",J622,0)</f>
        <v>0</v>
      </c>
      <c r="BJ622" s="19" t="s">
        <v>79</v>
      </c>
      <c r="BK622" s="177">
        <f>ROUND(I622*H622,2)</f>
        <v>0</v>
      </c>
      <c r="BL622" s="19" t="s">
        <v>288</v>
      </c>
      <c r="BM622" s="176" t="s">
        <v>778</v>
      </c>
    </row>
    <row r="623" s="2" customFormat="1">
      <c r="A623" s="38"/>
      <c r="B623" s="39"/>
      <c r="C623" s="38"/>
      <c r="D623" s="178" t="s">
        <v>136</v>
      </c>
      <c r="E623" s="38"/>
      <c r="F623" s="179" t="s">
        <v>779</v>
      </c>
      <c r="G623" s="38"/>
      <c r="H623" s="38"/>
      <c r="I623" s="180"/>
      <c r="J623" s="38"/>
      <c r="K623" s="38"/>
      <c r="L623" s="39"/>
      <c r="M623" s="181"/>
      <c r="N623" s="182"/>
      <c r="O623" s="72"/>
      <c r="P623" s="72"/>
      <c r="Q623" s="72"/>
      <c r="R623" s="72"/>
      <c r="S623" s="72"/>
      <c r="T623" s="73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9" t="s">
        <v>136</v>
      </c>
      <c r="AU623" s="19" t="s">
        <v>81</v>
      </c>
    </row>
    <row r="624" s="13" customFormat="1">
      <c r="A624" s="13"/>
      <c r="B624" s="183"/>
      <c r="C624" s="13"/>
      <c r="D624" s="184" t="s">
        <v>138</v>
      </c>
      <c r="E624" s="185" t="s">
        <v>3</v>
      </c>
      <c r="F624" s="186" t="s">
        <v>761</v>
      </c>
      <c r="G624" s="13"/>
      <c r="H624" s="185" t="s">
        <v>3</v>
      </c>
      <c r="I624" s="187"/>
      <c r="J624" s="13"/>
      <c r="K624" s="13"/>
      <c r="L624" s="183"/>
      <c r="M624" s="188"/>
      <c r="N624" s="189"/>
      <c r="O624" s="189"/>
      <c r="P624" s="189"/>
      <c r="Q624" s="189"/>
      <c r="R624" s="189"/>
      <c r="S624" s="189"/>
      <c r="T624" s="19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85" t="s">
        <v>138</v>
      </c>
      <c r="AU624" s="185" t="s">
        <v>81</v>
      </c>
      <c r="AV624" s="13" t="s">
        <v>79</v>
      </c>
      <c r="AW624" s="13" t="s">
        <v>33</v>
      </c>
      <c r="AX624" s="13" t="s">
        <v>71</v>
      </c>
      <c r="AY624" s="185" t="s">
        <v>125</v>
      </c>
    </row>
    <row r="625" s="14" customFormat="1">
      <c r="A625" s="14"/>
      <c r="B625" s="191"/>
      <c r="C625" s="14"/>
      <c r="D625" s="184" t="s">
        <v>138</v>
      </c>
      <c r="E625" s="192" t="s">
        <v>3</v>
      </c>
      <c r="F625" s="193" t="s">
        <v>762</v>
      </c>
      <c r="G625" s="14"/>
      <c r="H625" s="194">
        <v>1.706</v>
      </c>
      <c r="I625" s="195"/>
      <c r="J625" s="14"/>
      <c r="K625" s="14"/>
      <c r="L625" s="191"/>
      <c r="M625" s="196"/>
      <c r="N625" s="197"/>
      <c r="O625" s="197"/>
      <c r="P625" s="197"/>
      <c r="Q625" s="197"/>
      <c r="R625" s="197"/>
      <c r="S625" s="197"/>
      <c r="T625" s="198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192" t="s">
        <v>138</v>
      </c>
      <c r="AU625" s="192" t="s">
        <v>81</v>
      </c>
      <c r="AV625" s="14" t="s">
        <v>81</v>
      </c>
      <c r="AW625" s="14" t="s">
        <v>33</v>
      </c>
      <c r="AX625" s="14" t="s">
        <v>71</v>
      </c>
      <c r="AY625" s="192" t="s">
        <v>125</v>
      </c>
    </row>
    <row r="626" s="13" customFormat="1">
      <c r="A626" s="13"/>
      <c r="B626" s="183"/>
      <c r="C626" s="13"/>
      <c r="D626" s="184" t="s">
        <v>138</v>
      </c>
      <c r="E626" s="185" t="s">
        <v>3</v>
      </c>
      <c r="F626" s="186" t="s">
        <v>763</v>
      </c>
      <c r="G626" s="13"/>
      <c r="H626" s="185" t="s">
        <v>3</v>
      </c>
      <c r="I626" s="187"/>
      <c r="J626" s="13"/>
      <c r="K626" s="13"/>
      <c r="L626" s="183"/>
      <c r="M626" s="188"/>
      <c r="N626" s="189"/>
      <c r="O626" s="189"/>
      <c r="P626" s="189"/>
      <c r="Q626" s="189"/>
      <c r="R626" s="189"/>
      <c r="S626" s="189"/>
      <c r="T626" s="19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85" t="s">
        <v>138</v>
      </c>
      <c r="AU626" s="185" t="s">
        <v>81</v>
      </c>
      <c r="AV626" s="13" t="s">
        <v>79</v>
      </c>
      <c r="AW626" s="13" t="s">
        <v>33</v>
      </c>
      <c r="AX626" s="13" t="s">
        <v>71</v>
      </c>
      <c r="AY626" s="185" t="s">
        <v>125</v>
      </c>
    </row>
    <row r="627" s="14" customFormat="1">
      <c r="A627" s="14"/>
      <c r="B627" s="191"/>
      <c r="C627" s="14"/>
      <c r="D627" s="184" t="s">
        <v>138</v>
      </c>
      <c r="E627" s="192" t="s">
        <v>3</v>
      </c>
      <c r="F627" s="193" t="s">
        <v>764</v>
      </c>
      <c r="G627" s="14"/>
      <c r="H627" s="194">
        <v>5.7000000000000002</v>
      </c>
      <c r="I627" s="195"/>
      <c r="J627" s="14"/>
      <c r="K627" s="14"/>
      <c r="L627" s="191"/>
      <c r="M627" s="196"/>
      <c r="N627" s="197"/>
      <c r="O627" s="197"/>
      <c r="P627" s="197"/>
      <c r="Q627" s="197"/>
      <c r="R627" s="197"/>
      <c r="S627" s="197"/>
      <c r="T627" s="198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192" t="s">
        <v>138</v>
      </c>
      <c r="AU627" s="192" t="s">
        <v>81</v>
      </c>
      <c r="AV627" s="14" t="s">
        <v>81</v>
      </c>
      <c r="AW627" s="14" t="s">
        <v>33</v>
      </c>
      <c r="AX627" s="14" t="s">
        <v>71</v>
      </c>
      <c r="AY627" s="192" t="s">
        <v>125</v>
      </c>
    </row>
    <row r="628" s="15" customFormat="1">
      <c r="A628" s="15"/>
      <c r="B628" s="199"/>
      <c r="C628" s="15"/>
      <c r="D628" s="184" t="s">
        <v>138</v>
      </c>
      <c r="E628" s="200" t="s">
        <v>3</v>
      </c>
      <c r="F628" s="201" t="s">
        <v>141</v>
      </c>
      <c r="G628" s="15"/>
      <c r="H628" s="202">
        <v>7.4059999999999997</v>
      </c>
      <c r="I628" s="203"/>
      <c r="J628" s="15"/>
      <c r="K628" s="15"/>
      <c r="L628" s="199"/>
      <c r="M628" s="204"/>
      <c r="N628" s="205"/>
      <c r="O628" s="205"/>
      <c r="P628" s="205"/>
      <c r="Q628" s="205"/>
      <c r="R628" s="205"/>
      <c r="S628" s="205"/>
      <c r="T628" s="206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00" t="s">
        <v>138</v>
      </c>
      <c r="AU628" s="200" t="s">
        <v>81</v>
      </c>
      <c r="AV628" s="15" t="s">
        <v>134</v>
      </c>
      <c r="AW628" s="15" t="s">
        <v>33</v>
      </c>
      <c r="AX628" s="15" t="s">
        <v>79</v>
      </c>
      <c r="AY628" s="200" t="s">
        <v>125</v>
      </c>
    </row>
    <row r="629" s="12" customFormat="1" ht="22.8" customHeight="1">
      <c r="A629" s="12"/>
      <c r="B629" s="151"/>
      <c r="C629" s="12"/>
      <c r="D629" s="152" t="s">
        <v>70</v>
      </c>
      <c r="E629" s="162" t="s">
        <v>780</v>
      </c>
      <c r="F629" s="162" t="s">
        <v>781</v>
      </c>
      <c r="G629" s="12"/>
      <c r="H629" s="12"/>
      <c r="I629" s="154"/>
      <c r="J629" s="163">
        <f>BK629</f>
        <v>0</v>
      </c>
      <c r="K629" s="12"/>
      <c r="L629" s="151"/>
      <c r="M629" s="156"/>
      <c r="N629" s="157"/>
      <c r="O629" s="157"/>
      <c r="P629" s="158">
        <f>SUM(P630:P661)</f>
        <v>0</v>
      </c>
      <c r="Q629" s="157"/>
      <c r="R629" s="158">
        <f>SUM(R630:R661)</f>
        <v>0.41290989999999994</v>
      </c>
      <c r="S629" s="157"/>
      <c r="T629" s="159">
        <f>SUM(T630:T661)</f>
        <v>0.087672650000000005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152" t="s">
        <v>81</v>
      </c>
      <c r="AT629" s="160" t="s">
        <v>70</v>
      </c>
      <c r="AU629" s="160" t="s">
        <v>79</v>
      </c>
      <c r="AY629" s="152" t="s">
        <v>125</v>
      </c>
      <c r="BK629" s="161">
        <f>SUM(BK630:BK661)</f>
        <v>0</v>
      </c>
    </row>
    <row r="630" s="2" customFormat="1" ht="24.15" customHeight="1">
      <c r="A630" s="38"/>
      <c r="B630" s="164"/>
      <c r="C630" s="165" t="s">
        <v>782</v>
      </c>
      <c r="D630" s="165" t="s">
        <v>129</v>
      </c>
      <c r="E630" s="166" t="s">
        <v>783</v>
      </c>
      <c r="F630" s="167" t="s">
        <v>784</v>
      </c>
      <c r="G630" s="168" t="s">
        <v>176</v>
      </c>
      <c r="H630" s="169">
        <v>282.815</v>
      </c>
      <c r="I630" s="170"/>
      <c r="J630" s="171">
        <f>ROUND(I630*H630,2)</f>
        <v>0</v>
      </c>
      <c r="K630" s="167" t="s">
        <v>133</v>
      </c>
      <c r="L630" s="39"/>
      <c r="M630" s="172" t="s">
        <v>3</v>
      </c>
      <c r="N630" s="173" t="s">
        <v>42</v>
      </c>
      <c r="O630" s="72"/>
      <c r="P630" s="174">
        <f>O630*H630</f>
        <v>0</v>
      </c>
      <c r="Q630" s="174">
        <v>0</v>
      </c>
      <c r="R630" s="174">
        <f>Q630*H630</f>
        <v>0</v>
      </c>
      <c r="S630" s="174">
        <v>0</v>
      </c>
      <c r="T630" s="175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176" t="s">
        <v>288</v>
      </c>
      <c r="AT630" s="176" t="s">
        <v>129</v>
      </c>
      <c r="AU630" s="176" t="s">
        <v>81</v>
      </c>
      <c r="AY630" s="19" t="s">
        <v>125</v>
      </c>
      <c r="BE630" s="177">
        <f>IF(N630="základní",J630,0)</f>
        <v>0</v>
      </c>
      <c r="BF630" s="177">
        <f>IF(N630="snížená",J630,0)</f>
        <v>0</v>
      </c>
      <c r="BG630" s="177">
        <f>IF(N630="zákl. přenesená",J630,0)</f>
        <v>0</v>
      </c>
      <c r="BH630" s="177">
        <f>IF(N630="sníž. přenesená",J630,0)</f>
        <v>0</v>
      </c>
      <c r="BI630" s="177">
        <f>IF(N630="nulová",J630,0)</f>
        <v>0</v>
      </c>
      <c r="BJ630" s="19" t="s">
        <v>79</v>
      </c>
      <c r="BK630" s="177">
        <f>ROUND(I630*H630,2)</f>
        <v>0</v>
      </c>
      <c r="BL630" s="19" t="s">
        <v>288</v>
      </c>
      <c r="BM630" s="176" t="s">
        <v>785</v>
      </c>
    </row>
    <row r="631" s="2" customFormat="1">
      <c r="A631" s="38"/>
      <c r="B631" s="39"/>
      <c r="C631" s="38"/>
      <c r="D631" s="178" t="s">
        <v>136</v>
      </c>
      <c r="E631" s="38"/>
      <c r="F631" s="179" t="s">
        <v>786</v>
      </c>
      <c r="G631" s="38"/>
      <c r="H631" s="38"/>
      <c r="I631" s="180"/>
      <c r="J631" s="38"/>
      <c r="K631" s="38"/>
      <c r="L631" s="39"/>
      <c r="M631" s="181"/>
      <c r="N631" s="182"/>
      <c r="O631" s="72"/>
      <c r="P631" s="72"/>
      <c r="Q631" s="72"/>
      <c r="R631" s="72"/>
      <c r="S631" s="72"/>
      <c r="T631" s="73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9" t="s">
        <v>136</v>
      </c>
      <c r="AU631" s="19" t="s">
        <v>81</v>
      </c>
    </row>
    <row r="632" s="13" customFormat="1">
      <c r="A632" s="13"/>
      <c r="B632" s="183"/>
      <c r="C632" s="13"/>
      <c r="D632" s="184" t="s">
        <v>138</v>
      </c>
      <c r="E632" s="185" t="s">
        <v>3</v>
      </c>
      <c r="F632" s="186" t="s">
        <v>179</v>
      </c>
      <c r="G632" s="13"/>
      <c r="H632" s="185" t="s">
        <v>3</v>
      </c>
      <c r="I632" s="187"/>
      <c r="J632" s="13"/>
      <c r="K632" s="13"/>
      <c r="L632" s="183"/>
      <c r="M632" s="188"/>
      <c r="N632" s="189"/>
      <c r="O632" s="189"/>
      <c r="P632" s="189"/>
      <c r="Q632" s="189"/>
      <c r="R632" s="189"/>
      <c r="S632" s="189"/>
      <c r="T632" s="19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85" t="s">
        <v>138</v>
      </c>
      <c r="AU632" s="185" t="s">
        <v>81</v>
      </c>
      <c r="AV632" s="13" t="s">
        <v>79</v>
      </c>
      <c r="AW632" s="13" t="s">
        <v>33</v>
      </c>
      <c r="AX632" s="13" t="s">
        <v>71</v>
      </c>
      <c r="AY632" s="185" t="s">
        <v>125</v>
      </c>
    </row>
    <row r="633" s="14" customFormat="1">
      <c r="A633" s="14"/>
      <c r="B633" s="191"/>
      <c r="C633" s="14"/>
      <c r="D633" s="184" t="s">
        <v>138</v>
      </c>
      <c r="E633" s="192" t="s">
        <v>3</v>
      </c>
      <c r="F633" s="193" t="s">
        <v>180</v>
      </c>
      <c r="G633" s="14"/>
      <c r="H633" s="194">
        <v>12.032</v>
      </c>
      <c r="I633" s="195"/>
      <c r="J633" s="14"/>
      <c r="K633" s="14"/>
      <c r="L633" s="191"/>
      <c r="M633" s="196"/>
      <c r="N633" s="197"/>
      <c r="O633" s="197"/>
      <c r="P633" s="197"/>
      <c r="Q633" s="197"/>
      <c r="R633" s="197"/>
      <c r="S633" s="197"/>
      <c r="T633" s="19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192" t="s">
        <v>138</v>
      </c>
      <c r="AU633" s="192" t="s">
        <v>81</v>
      </c>
      <c r="AV633" s="14" t="s">
        <v>81</v>
      </c>
      <c r="AW633" s="14" t="s">
        <v>33</v>
      </c>
      <c r="AX633" s="14" t="s">
        <v>71</v>
      </c>
      <c r="AY633" s="192" t="s">
        <v>125</v>
      </c>
    </row>
    <row r="634" s="13" customFormat="1">
      <c r="A634" s="13"/>
      <c r="B634" s="183"/>
      <c r="C634" s="13"/>
      <c r="D634" s="184" t="s">
        <v>138</v>
      </c>
      <c r="E634" s="185" t="s">
        <v>3</v>
      </c>
      <c r="F634" s="186" t="s">
        <v>787</v>
      </c>
      <c r="G634" s="13"/>
      <c r="H634" s="185" t="s">
        <v>3</v>
      </c>
      <c r="I634" s="187"/>
      <c r="J634" s="13"/>
      <c r="K634" s="13"/>
      <c r="L634" s="183"/>
      <c r="M634" s="188"/>
      <c r="N634" s="189"/>
      <c r="O634" s="189"/>
      <c r="P634" s="189"/>
      <c r="Q634" s="189"/>
      <c r="R634" s="189"/>
      <c r="S634" s="189"/>
      <c r="T634" s="19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85" t="s">
        <v>138</v>
      </c>
      <c r="AU634" s="185" t="s">
        <v>81</v>
      </c>
      <c r="AV634" s="13" t="s">
        <v>79</v>
      </c>
      <c r="AW634" s="13" t="s">
        <v>33</v>
      </c>
      <c r="AX634" s="13" t="s">
        <v>71</v>
      </c>
      <c r="AY634" s="185" t="s">
        <v>125</v>
      </c>
    </row>
    <row r="635" s="14" customFormat="1">
      <c r="A635" s="14"/>
      <c r="B635" s="191"/>
      <c r="C635" s="14"/>
      <c r="D635" s="184" t="s">
        <v>138</v>
      </c>
      <c r="E635" s="192" t="s">
        <v>3</v>
      </c>
      <c r="F635" s="193" t="s">
        <v>788</v>
      </c>
      <c r="G635" s="14"/>
      <c r="H635" s="194">
        <v>54.468000000000004</v>
      </c>
      <c r="I635" s="195"/>
      <c r="J635" s="14"/>
      <c r="K635" s="14"/>
      <c r="L635" s="191"/>
      <c r="M635" s="196"/>
      <c r="N635" s="197"/>
      <c r="O635" s="197"/>
      <c r="P635" s="197"/>
      <c r="Q635" s="197"/>
      <c r="R635" s="197"/>
      <c r="S635" s="197"/>
      <c r="T635" s="198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192" t="s">
        <v>138</v>
      </c>
      <c r="AU635" s="192" t="s">
        <v>81</v>
      </c>
      <c r="AV635" s="14" t="s">
        <v>81</v>
      </c>
      <c r="AW635" s="14" t="s">
        <v>33</v>
      </c>
      <c r="AX635" s="14" t="s">
        <v>71</v>
      </c>
      <c r="AY635" s="192" t="s">
        <v>125</v>
      </c>
    </row>
    <row r="636" s="14" customFormat="1">
      <c r="A636" s="14"/>
      <c r="B636" s="191"/>
      <c r="C636" s="14"/>
      <c r="D636" s="184" t="s">
        <v>138</v>
      </c>
      <c r="E636" s="192" t="s">
        <v>3</v>
      </c>
      <c r="F636" s="193" t="s">
        <v>789</v>
      </c>
      <c r="G636" s="14"/>
      <c r="H636" s="194">
        <v>21.048999999999999</v>
      </c>
      <c r="I636" s="195"/>
      <c r="J636" s="14"/>
      <c r="K636" s="14"/>
      <c r="L636" s="191"/>
      <c r="M636" s="196"/>
      <c r="N636" s="197"/>
      <c r="O636" s="197"/>
      <c r="P636" s="197"/>
      <c r="Q636" s="197"/>
      <c r="R636" s="197"/>
      <c r="S636" s="197"/>
      <c r="T636" s="198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192" t="s">
        <v>138</v>
      </c>
      <c r="AU636" s="192" t="s">
        <v>81</v>
      </c>
      <c r="AV636" s="14" t="s">
        <v>81</v>
      </c>
      <c r="AW636" s="14" t="s">
        <v>33</v>
      </c>
      <c r="AX636" s="14" t="s">
        <v>71</v>
      </c>
      <c r="AY636" s="192" t="s">
        <v>125</v>
      </c>
    </row>
    <row r="637" s="14" customFormat="1">
      <c r="A637" s="14"/>
      <c r="B637" s="191"/>
      <c r="C637" s="14"/>
      <c r="D637" s="184" t="s">
        <v>138</v>
      </c>
      <c r="E637" s="192" t="s">
        <v>3</v>
      </c>
      <c r="F637" s="193" t="s">
        <v>790</v>
      </c>
      <c r="G637" s="14"/>
      <c r="H637" s="194">
        <v>3.9159999999999999</v>
      </c>
      <c r="I637" s="195"/>
      <c r="J637" s="14"/>
      <c r="K637" s="14"/>
      <c r="L637" s="191"/>
      <c r="M637" s="196"/>
      <c r="N637" s="197"/>
      <c r="O637" s="197"/>
      <c r="P637" s="197"/>
      <c r="Q637" s="197"/>
      <c r="R637" s="197"/>
      <c r="S637" s="197"/>
      <c r="T637" s="198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192" t="s">
        <v>138</v>
      </c>
      <c r="AU637" s="192" t="s">
        <v>81</v>
      </c>
      <c r="AV637" s="14" t="s">
        <v>81</v>
      </c>
      <c r="AW637" s="14" t="s">
        <v>33</v>
      </c>
      <c r="AX637" s="14" t="s">
        <v>71</v>
      </c>
      <c r="AY637" s="192" t="s">
        <v>125</v>
      </c>
    </row>
    <row r="638" s="14" customFormat="1">
      <c r="A638" s="14"/>
      <c r="B638" s="191"/>
      <c r="C638" s="14"/>
      <c r="D638" s="184" t="s">
        <v>138</v>
      </c>
      <c r="E638" s="192" t="s">
        <v>3</v>
      </c>
      <c r="F638" s="193" t="s">
        <v>791</v>
      </c>
      <c r="G638" s="14"/>
      <c r="H638" s="194">
        <v>69.775999999999996</v>
      </c>
      <c r="I638" s="195"/>
      <c r="J638" s="14"/>
      <c r="K638" s="14"/>
      <c r="L638" s="191"/>
      <c r="M638" s="196"/>
      <c r="N638" s="197"/>
      <c r="O638" s="197"/>
      <c r="P638" s="197"/>
      <c r="Q638" s="197"/>
      <c r="R638" s="197"/>
      <c r="S638" s="197"/>
      <c r="T638" s="198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192" t="s">
        <v>138</v>
      </c>
      <c r="AU638" s="192" t="s">
        <v>81</v>
      </c>
      <c r="AV638" s="14" t="s">
        <v>81</v>
      </c>
      <c r="AW638" s="14" t="s">
        <v>33</v>
      </c>
      <c r="AX638" s="14" t="s">
        <v>71</v>
      </c>
      <c r="AY638" s="192" t="s">
        <v>125</v>
      </c>
    </row>
    <row r="639" s="14" customFormat="1">
      <c r="A639" s="14"/>
      <c r="B639" s="191"/>
      <c r="C639" s="14"/>
      <c r="D639" s="184" t="s">
        <v>138</v>
      </c>
      <c r="E639" s="192" t="s">
        <v>3</v>
      </c>
      <c r="F639" s="193" t="s">
        <v>792</v>
      </c>
      <c r="G639" s="14"/>
      <c r="H639" s="194">
        <v>4.0049999999999999</v>
      </c>
      <c r="I639" s="195"/>
      <c r="J639" s="14"/>
      <c r="K639" s="14"/>
      <c r="L639" s="191"/>
      <c r="M639" s="196"/>
      <c r="N639" s="197"/>
      <c r="O639" s="197"/>
      <c r="P639" s="197"/>
      <c r="Q639" s="197"/>
      <c r="R639" s="197"/>
      <c r="S639" s="197"/>
      <c r="T639" s="198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192" t="s">
        <v>138</v>
      </c>
      <c r="AU639" s="192" t="s">
        <v>81</v>
      </c>
      <c r="AV639" s="14" t="s">
        <v>81</v>
      </c>
      <c r="AW639" s="14" t="s">
        <v>33</v>
      </c>
      <c r="AX639" s="14" t="s">
        <v>71</v>
      </c>
      <c r="AY639" s="192" t="s">
        <v>125</v>
      </c>
    </row>
    <row r="640" s="14" customFormat="1">
      <c r="A640" s="14"/>
      <c r="B640" s="191"/>
      <c r="C640" s="14"/>
      <c r="D640" s="184" t="s">
        <v>138</v>
      </c>
      <c r="E640" s="192" t="s">
        <v>3</v>
      </c>
      <c r="F640" s="193" t="s">
        <v>793</v>
      </c>
      <c r="G640" s="14"/>
      <c r="H640" s="194">
        <v>95.052000000000007</v>
      </c>
      <c r="I640" s="195"/>
      <c r="J640" s="14"/>
      <c r="K640" s="14"/>
      <c r="L640" s="191"/>
      <c r="M640" s="196"/>
      <c r="N640" s="197"/>
      <c r="O640" s="197"/>
      <c r="P640" s="197"/>
      <c r="Q640" s="197"/>
      <c r="R640" s="197"/>
      <c r="S640" s="197"/>
      <c r="T640" s="198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192" t="s">
        <v>138</v>
      </c>
      <c r="AU640" s="192" t="s">
        <v>81</v>
      </c>
      <c r="AV640" s="14" t="s">
        <v>81</v>
      </c>
      <c r="AW640" s="14" t="s">
        <v>33</v>
      </c>
      <c r="AX640" s="14" t="s">
        <v>71</v>
      </c>
      <c r="AY640" s="192" t="s">
        <v>125</v>
      </c>
    </row>
    <row r="641" s="14" customFormat="1">
      <c r="A641" s="14"/>
      <c r="B641" s="191"/>
      <c r="C641" s="14"/>
      <c r="D641" s="184" t="s">
        <v>138</v>
      </c>
      <c r="E641" s="192" t="s">
        <v>3</v>
      </c>
      <c r="F641" s="193" t="s">
        <v>794</v>
      </c>
      <c r="G641" s="14"/>
      <c r="H641" s="194">
        <v>22.516999999999999</v>
      </c>
      <c r="I641" s="195"/>
      <c r="J641" s="14"/>
      <c r="K641" s="14"/>
      <c r="L641" s="191"/>
      <c r="M641" s="196"/>
      <c r="N641" s="197"/>
      <c r="O641" s="197"/>
      <c r="P641" s="197"/>
      <c r="Q641" s="197"/>
      <c r="R641" s="197"/>
      <c r="S641" s="197"/>
      <c r="T641" s="198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192" t="s">
        <v>138</v>
      </c>
      <c r="AU641" s="192" t="s">
        <v>81</v>
      </c>
      <c r="AV641" s="14" t="s">
        <v>81</v>
      </c>
      <c r="AW641" s="14" t="s">
        <v>33</v>
      </c>
      <c r="AX641" s="14" t="s">
        <v>71</v>
      </c>
      <c r="AY641" s="192" t="s">
        <v>125</v>
      </c>
    </row>
    <row r="642" s="15" customFormat="1">
      <c r="A642" s="15"/>
      <c r="B642" s="199"/>
      <c r="C642" s="15"/>
      <c r="D642" s="184" t="s">
        <v>138</v>
      </c>
      <c r="E642" s="200" t="s">
        <v>3</v>
      </c>
      <c r="F642" s="201" t="s">
        <v>141</v>
      </c>
      <c r="G642" s="15"/>
      <c r="H642" s="202">
        <v>282.815</v>
      </c>
      <c r="I642" s="203"/>
      <c r="J642" s="15"/>
      <c r="K642" s="15"/>
      <c r="L642" s="199"/>
      <c r="M642" s="204"/>
      <c r="N642" s="205"/>
      <c r="O642" s="205"/>
      <c r="P642" s="205"/>
      <c r="Q642" s="205"/>
      <c r="R642" s="205"/>
      <c r="S642" s="205"/>
      <c r="T642" s="206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00" t="s">
        <v>138</v>
      </c>
      <c r="AU642" s="200" t="s">
        <v>81</v>
      </c>
      <c r="AV642" s="15" t="s">
        <v>134</v>
      </c>
      <c r="AW642" s="15" t="s">
        <v>33</v>
      </c>
      <c r="AX642" s="15" t="s">
        <v>79</v>
      </c>
      <c r="AY642" s="200" t="s">
        <v>125</v>
      </c>
    </row>
    <row r="643" s="2" customFormat="1" ht="24.15" customHeight="1">
      <c r="A643" s="38"/>
      <c r="B643" s="164"/>
      <c r="C643" s="165" t="s">
        <v>795</v>
      </c>
      <c r="D643" s="165" t="s">
        <v>129</v>
      </c>
      <c r="E643" s="166" t="s">
        <v>796</v>
      </c>
      <c r="F643" s="167" t="s">
        <v>797</v>
      </c>
      <c r="G643" s="168" t="s">
        <v>176</v>
      </c>
      <c r="H643" s="169">
        <v>282.815</v>
      </c>
      <c r="I643" s="170"/>
      <c r="J643" s="171">
        <f>ROUND(I643*H643,2)</f>
        <v>0</v>
      </c>
      <c r="K643" s="167" t="s">
        <v>133</v>
      </c>
      <c r="L643" s="39"/>
      <c r="M643" s="172" t="s">
        <v>3</v>
      </c>
      <c r="N643" s="173" t="s">
        <v>42</v>
      </c>
      <c r="O643" s="72"/>
      <c r="P643" s="174">
        <f>O643*H643</f>
        <v>0</v>
      </c>
      <c r="Q643" s="174">
        <v>0</v>
      </c>
      <c r="R643" s="174">
        <f>Q643*H643</f>
        <v>0</v>
      </c>
      <c r="S643" s="174">
        <v>0</v>
      </c>
      <c r="T643" s="175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176" t="s">
        <v>288</v>
      </c>
      <c r="AT643" s="176" t="s">
        <v>129</v>
      </c>
      <c r="AU643" s="176" t="s">
        <v>81</v>
      </c>
      <c r="AY643" s="19" t="s">
        <v>125</v>
      </c>
      <c r="BE643" s="177">
        <f>IF(N643="základní",J643,0)</f>
        <v>0</v>
      </c>
      <c r="BF643" s="177">
        <f>IF(N643="snížená",J643,0)</f>
        <v>0</v>
      </c>
      <c r="BG643" s="177">
        <f>IF(N643="zákl. přenesená",J643,0)</f>
        <v>0</v>
      </c>
      <c r="BH643" s="177">
        <f>IF(N643="sníž. přenesená",J643,0)</f>
        <v>0</v>
      </c>
      <c r="BI643" s="177">
        <f>IF(N643="nulová",J643,0)</f>
        <v>0</v>
      </c>
      <c r="BJ643" s="19" t="s">
        <v>79</v>
      </c>
      <c r="BK643" s="177">
        <f>ROUND(I643*H643,2)</f>
        <v>0</v>
      </c>
      <c r="BL643" s="19" t="s">
        <v>288</v>
      </c>
      <c r="BM643" s="176" t="s">
        <v>798</v>
      </c>
    </row>
    <row r="644" s="2" customFormat="1">
      <c r="A644" s="38"/>
      <c r="B644" s="39"/>
      <c r="C644" s="38"/>
      <c r="D644" s="178" t="s">
        <v>136</v>
      </c>
      <c r="E644" s="38"/>
      <c r="F644" s="179" t="s">
        <v>799</v>
      </c>
      <c r="G644" s="38"/>
      <c r="H644" s="38"/>
      <c r="I644" s="180"/>
      <c r="J644" s="38"/>
      <c r="K644" s="38"/>
      <c r="L644" s="39"/>
      <c r="M644" s="181"/>
      <c r="N644" s="182"/>
      <c r="O644" s="72"/>
      <c r="P644" s="72"/>
      <c r="Q644" s="72"/>
      <c r="R644" s="72"/>
      <c r="S644" s="72"/>
      <c r="T644" s="73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T644" s="19" t="s">
        <v>136</v>
      </c>
      <c r="AU644" s="19" t="s">
        <v>81</v>
      </c>
    </row>
    <row r="645" s="2" customFormat="1" ht="24.15" customHeight="1">
      <c r="A645" s="38"/>
      <c r="B645" s="164"/>
      <c r="C645" s="165" t="s">
        <v>800</v>
      </c>
      <c r="D645" s="165" t="s">
        <v>129</v>
      </c>
      <c r="E645" s="166" t="s">
        <v>801</v>
      </c>
      <c r="F645" s="167" t="s">
        <v>802</v>
      </c>
      <c r="G645" s="168" t="s">
        <v>176</v>
      </c>
      <c r="H645" s="169">
        <v>282.815</v>
      </c>
      <c r="I645" s="170"/>
      <c r="J645" s="171">
        <f>ROUND(I645*H645,2)</f>
        <v>0</v>
      </c>
      <c r="K645" s="167" t="s">
        <v>133</v>
      </c>
      <c r="L645" s="39"/>
      <c r="M645" s="172" t="s">
        <v>3</v>
      </c>
      <c r="N645" s="173" t="s">
        <v>42</v>
      </c>
      <c r="O645" s="72"/>
      <c r="P645" s="174">
        <f>O645*H645</f>
        <v>0</v>
      </c>
      <c r="Q645" s="174">
        <v>0.001</v>
      </c>
      <c r="R645" s="174">
        <f>Q645*H645</f>
        <v>0.28281499999999998</v>
      </c>
      <c r="S645" s="174">
        <v>0.00031</v>
      </c>
      <c r="T645" s="175">
        <f>S645*H645</f>
        <v>0.087672650000000005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176" t="s">
        <v>288</v>
      </c>
      <c r="AT645" s="176" t="s">
        <v>129</v>
      </c>
      <c r="AU645" s="176" t="s">
        <v>81</v>
      </c>
      <c r="AY645" s="19" t="s">
        <v>125</v>
      </c>
      <c r="BE645" s="177">
        <f>IF(N645="základní",J645,0)</f>
        <v>0</v>
      </c>
      <c r="BF645" s="177">
        <f>IF(N645="snížená",J645,0)</f>
        <v>0</v>
      </c>
      <c r="BG645" s="177">
        <f>IF(N645="zákl. přenesená",J645,0)</f>
        <v>0</v>
      </c>
      <c r="BH645" s="177">
        <f>IF(N645="sníž. přenesená",J645,0)</f>
        <v>0</v>
      </c>
      <c r="BI645" s="177">
        <f>IF(N645="nulová",J645,0)</f>
        <v>0</v>
      </c>
      <c r="BJ645" s="19" t="s">
        <v>79</v>
      </c>
      <c r="BK645" s="177">
        <f>ROUND(I645*H645,2)</f>
        <v>0</v>
      </c>
      <c r="BL645" s="19" t="s">
        <v>288</v>
      </c>
      <c r="BM645" s="176" t="s">
        <v>803</v>
      </c>
    </row>
    <row r="646" s="2" customFormat="1">
      <c r="A646" s="38"/>
      <c r="B646" s="39"/>
      <c r="C646" s="38"/>
      <c r="D646" s="178" t="s">
        <v>136</v>
      </c>
      <c r="E646" s="38"/>
      <c r="F646" s="179" t="s">
        <v>804</v>
      </c>
      <c r="G646" s="38"/>
      <c r="H646" s="38"/>
      <c r="I646" s="180"/>
      <c r="J646" s="38"/>
      <c r="K646" s="38"/>
      <c r="L646" s="39"/>
      <c r="M646" s="181"/>
      <c r="N646" s="182"/>
      <c r="O646" s="72"/>
      <c r="P646" s="72"/>
      <c r="Q646" s="72"/>
      <c r="R646" s="72"/>
      <c r="S646" s="72"/>
      <c r="T646" s="73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19" t="s">
        <v>136</v>
      </c>
      <c r="AU646" s="19" t="s">
        <v>81</v>
      </c>
    </row>
    <row r="647" s="2" customFormat="1" ht="33" customHeight="1">
      <c r="A647" s="38"/>
      <c r="B647" s="164"/>
      <c r="C647" s="165" t="s">
        <v>805</v>
      </c>
      <c r="D647" s="165" t="s">
        <v>129</v>
      </c>
      <c r="E647" s="166" t="s">
        <v>806</v>
      </c>
      <c r="F647" s="167" t="s">
        <v>807</v>
      </c>
      <c r="G647" s="168" t="s">
        <v>176</v>
      </c>
      <c r="H647" s="169">
        <v>282.815</v>
      </c>
      <c r="I647" s="170"/>
      <c r="J647" s="171">
        <f>ROUND(I647*H647,2)</f>
        <v>0</v>
      </c>
      <c r="K647" s="167" t="s">
        <v>133</v>
      </c>
      <c r="L647" s="39"/>
      <c r="M647" s="172" t="s">
        <v>3</v>
      </c>
      <c r="N647" s="173" t="s">
        <v>42</v>
      </c>
      <c r="O647" s="72"/>
      <c r="P647" s="174">
        <f>O647*H647</f>
        <v>0</v>
      </c>
      <c r="Q647" s="174">
        <v>0.00020000000000000001</v>
      </c>
      <c r="R647" s="174">
        <f>Q647*H647</f>
        <v>0.056563000000000002</v>
      </c>
      <c r="S647" s="174">
        <v>0</v>
      </c>
      <c r="T647" s="175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176" t="s">
        <v>288</v>
      </c>
      <c r="AT647" s="176" t="s">
        <v>129</v>
      </c>
      <c r="AU647" s="176" t="s">
        <v>81</v>
      </c>
      <c r="AY647" s="19" t="s">
        <v>125</v>
      </c>
      <c r="BE647" s="177">
        <f>IF(N647="základní",J647,0)</f>
        <v>0</v>
      </c>
      <c r="BF647" s="177">
        <f>IF(N647="snížená",J647,0)</f>
        <v>0</v>
      </c>
      <c r="BG647" s="177">
        <f>IF(N647="zákl. přenesená",J647,0)</f>
        <v>0</v>
      </c>
      <c r="BH647" s="177">
        <f>IF(N647="sníž. přenesená",J647,0)</f>
        <v>0</v>
      </c>
      <c r="BI647" s="177">
        <f>IF(N647="nulová",J647,0)</f>
        <v>0</v>
      </c>
      <c r="BJ647" s="19" t="s">
        <v>79</v>
      </c>
      <c r="BK647" s="177">
        <f>ROUND(I647*H647,2)</f>
        <v>0</v>
      </c>
      <c r="BL647" s="19" t="s">
        <v>288</v>
      </c>
      <c r="BM647" s="176" t="s">
        <v>808</v>
      </c>
    </row>
    <row r="648" s="2" customFormat="1">
      <c r="A648" s="38"/>
      <c r="B648" s="39"/>
      <c r="C648" s="38"/>
      <c r="D648" s="178" t="s">
        <v>136</v>
      </c>
      <c r="E648" s="38"/>
      <c r="F648" s="179" t="s">
        <v>809</v>
      </c>
      <c r="G648" s="38"/>
      <c r="H648" s="38"/>
      <c r="I648" s="180"/>
      <c r="J648" s="38"/>
      <c r="K648" s="38"/>
      <c r="L648" s="39"/>
      <c r="M648" s="181"/>
      <c r="N648" s="182"/>
      <c r="O648" s="72"/>
      <c r="P648" s="72"/>
      <c r="Q648" s="72"/>
      <c r="R648" s="72"/>
      <c r="S648" s="72"/>
      <c r="T648" s="73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19" t="s">
        <v>136</v>
      </c>
      <c r="AU648" s="19" t="s">
        <v>81</v>
      </c>
    </row>
    <row r="649" s="2" customFormat="1" ht="44.25" customHeight="1">
      <c r="A649" s="38"/>
      <c r="B649" s="164"/>
      <c r="C649" s="165" t="s">
        <v>810</v>
      </c>
      <c r="D649" s="165" t="s">
        <v>129</v>
      </c>
      <c r="E649" s="166" t="s">
        <v>811</v>
      </c>
      <c r="F649" s="167" t="s">
        <v>812</v>
      </c>
      <c r="G649" s="168" t="s">
        <v>176</v>
      </c>
      <c r="H649" s="169">
        <v>282.815</v>
      </c>
      <c r="I649" s="170"/>
      <c r="J649" s="171">
        <f>ROUND(I649*H649,2)</f>
        <v>0</v>
      </c>
      <c r="K649" s="167" t="s">
        <v>133</v>
      </c>
      <c r="L649" s="39"/>
      <c r="M649" s="172" t="s">
        <v>3</v>
      </c>
      <c r="N649" s="173" t="s">
        <v>42</v>
      </c>
      <c r="O649" s="72"/>
      <c r="P649" s="174">
        <f>O649*H649</f>
        <v>0</v>
      </c>
      <c r="Q649" s="174">
        <v>0.00025999999999999998</v>
      </c>
      <c r="R649" s="174">
        <f>Q649*H649</f>
        <v>0.073531899999999997</v>
      </c>
      <c r="S649" s="174">
        <v>0</v>
      </c>
      <c r="T649" s="175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176" t="s">
        <v>288</v>
      </c>
      <c r="AT649" s="176" t="s">
        <v>129</v>
      </c>
      <c r="AU649" s="176" t="s">
        <v>81</v>
      </c>
      <c r="AY649" s="19" t="s">
        <v>125</v>
      </c>
      <c r="BE649" s="177">
        <f>IF(N649="základní",J649,0)</f>
        <v>0</v>
      </c>
      <c r="BF649" s="177">
        <f>IF(N649="snížená",J649,0)</f>
        <v>0</v>
      </c>
      <c r="BG649" s="177">
        <f>IF(N649="zákl. přenesená",J649,0)</f>
        <v>0</v>
      </c>
      <c r="BH649" s="177">
        <f>IF(N649="sníž. přenesená",J649,0)</f>
        <v>0</v>
      </c>
      <c r="BI649" s="177">
        <f>IF(N649="nulová",J649,0)</f>
        <v>0</v>
      </c>
      <c r="BJ649" s="19" t="s">
        <v>79</v>
      </c>
      <c r="BK649" s="177">
        <f>ROUND(I649*H649,2)</f>
        <v>0</v>
      </c>
      <c r="BL649" s="19" t="s">
        <v>288</v>
      </c>
      <c r="BM649" s="176" t="s">
        <v>813</v>
      </c>
    </row>
    <row r="650" s="2" customFormat="1">
      <c r="A650" s="38"/>
      <c r="B650" s="39"/>
      <c r="C650" s="38"/>
      <c r="D650" s="178" t="s">
        <v>136</v>
      </c>
      <c r="E650" s="38"/>
      <c r="F650" s="179" t="s">
        <v>814</v>
      </c>
      <c r="G650" s="38"/>
      <c r="H650" s="38"/>
      <c r="I650" s="180"/>
      <c r="J650" s="38"/>
      <c r="K650" s="38"/>
      <c r="L650" s="39"/>
      <c r="M650" s="181"/>
      <c r="N650" s="182"/>
      <c r="O650" s="72"/>
      <c r="P650" s="72"/>
      <c r="Q650" s="72"/>
      <c r="R650" s="72"/>
      <c r="S650" s="72"/>
      <c r="T650" s="73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T650" s="19" t="s">
        <v>136</v>
      </c>
      <c r="AU650" s="19" t="s">
        <v>81</v>
      </c>
    </row>
    <row r="651" s="13" customFormat="1">
      <c r="A651" s="13"/>
      <c r="B651" s="183"/>
      <c r="C651" s="13"/>
      <c r="D651" s="184" t="s">
        <v>138</v>
      </c>
      <c r="E651" s="185" t="s">
        <v>3</v>
      </c>
      <c r="F651" s="186" t="s">
        <v>179</v>
      </c>
      <c r="G651" s="13"/>
      <c r="H651" s="185" t="s">
        <v>3</v>
      </c>
      <c r="I651" s="187"/>
      <c r="J651" s="13"/>
      <c r="K651" s="13"/>
      <c r="L651" s="183"/>
      <c r="M651" s="188"/>
      <c r="N651" s="189"/>
      <c r="O651" s="189"/>
      <c r="P651" s="189"/>
      <c r="Q651" s="189"/>
      <c r="R651" s="189"/>
      <c r="S651" s="189"/>
      <c r="T651" s="19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85" t="s">
        <v>138</v>
      </c>
      <c r="AU651" s="185" t="s">
        <v>81</v>
      </c>
      <c r="AV651" s="13" t="s">
        <v>79</v>
      </c>
      <c r="AW651" s="13" t="s">
        <v>33</v>
      </c>
      <c r="AX651" s="13" t="s">
        <v>71</v>
      </c>
      <c r="AY651" s="185" t="s">
        <v>125</v>
      </c>
    </row>
    <row r="652" s="14" customFormat="1">
      <c r="A652" s="14"/>
      <c r="B652" s="191"/>
      <c r="C652" s="14"/>
      <c r="D652" s="184" t="s">
        <v>138</v>
      </c>
      <c r="E652" s="192" t="s">
        <v>3</v>
      </c>
      <c r="F652" s="193" t="s">
        <v>180</v>
      </c>
      <c r="G652" s="14"/>
      <c r="H652" s="194">
        <v>12.032</v>
      </c>
      <c r="I652" s="195"/>
      <c r="J652" s="14"/>
      <c r="K652" s="14"/>
      <c r="L652" s="191"/>
      <c r="M652" s="196"/>
      <c r="N652" s="197"/>
      <c r="O652" s="197"/>
      <c r="P652" s="197"/>
      <c r="Q652" s="197"/>
      <c r="R652" s="197"/>
      <c r="S652" s="197"/>
      <c r="T652" s="198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192" t="s">
        <v>138</v>
      </c>
      <c r="AU652" s="192" t="s">
        <v>81</v>
      </c>
      <c r="AV652" s="14" t="s">
        <v>81</v>
      </c>
      <c r="AW652" s="14" t="s">
        <v>33</v>
      </c>
      <c r="AX652" s="14" t="s">
        <v>71</v>
      </c>
      <c r="AY652" s="192" t="s">
        <v>125</v>
      </c>
    </row>
    <row r="653" s="13" customFormat="1">
      <c r="A653" s="13"/>
      <c r="B653" s="183"/>
      <c r="C653" s="13"/>
      <c r="D653" s="184" t="s">
        <v>138</v>
      </c>
      <c r="E653" s="185" t="s">
        <v>3</v>
      </c>
      <c r="F653" s="186" t="s">
        <v>787</v>
      </c>
      <c r="G653" s="13"/>
      <c r="H653" s="185" t="s">
        <v>3</v>
      </c>
      <c r="I653" s="187"/>
      <c r="J653" s="13"/>
      <c r="K653" s="13"/>
      <c r="L653" s="183"/>
      <c r="M653" s="188"/>
      <c r="N653" s="189"/>
      <c r="O653" s="189"/>
      <c r="P653" s="189"/>
      <c r="Q653" s="189"/>
      <c r="R653" s="189"/>
      <c r="S653" s="189"/>
      <c r="T653" s="19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85" t="s">
        <v>138</v>
      </c>
      <c r="AU653" s="185" t="s">
        <v>81</v>
      </c>
      <c r="AV653" s="13" t="s">
        <v>79</v>
      </c>
      <c r="AW653" s="13" t="s">
        <v>33</v>
      </c>
      <c r="AX653" s="13" t="s">
        <v>71</v>
      </c>
      <c r="AY653" s="185" t="s">
        <v>125</v>
      </c>
    </row>
    <row r="654" s="14" customFormat="1">
      <c r="A654" s="14"/>
      <c r="B654" s="191"/>
      <c r="C654" s="14"/>
      <c r="D654" s="184" t="s">
        <v>138</v>
      </c>
      <c r="E654" s="192" t="s">
        <v>3</v>
      </c>
      <c r="F654" s="193" t="s">
        <v>788</v>
      </c>
      <c r="G654" s="14"/>
      <c r="H654" s="194">
        <v>54.468000000000004</v>
      </c>
      <c r="I654" s="195"/>
      <c r="J654" s="14"/>
      <c r="K654" s="14"/>
      <c r="L654" s="191"/>
      <c r="M654" s="196"/>
      <c r="N654" s="197"/>
      <c r="O654" s="197"/>
      <c r="P654" s="197"/>
      <c r="Q654" s="197"/>
      <c r="R654" s="197"/>
      <c r="S654" s="197"/>
      <c r="T654" s="198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192" t="s">
        <v>138</v>
      </c>
      <c r="AU654" s="192" t="s">
        <v>81</v>
      </c>
      <c r="AV654" s="14" t="s">
        <v>81</v>
      </c>
      <c r="AW654" s="14" t="s">
        <v>33</v>
      </c>
      <c r="AX654" s="14" t="s">
        <v>71</v>
      </c>
      <c r="AY654" s="192" t="s">
        <v>125</v>
      </c>
    </row>
    <row r="655" s="14" customFormat="1">
      <c r="A655" s="14"/>
      <c r="B655" s="191"/>
      <c r="C655" s="14"/>
      <c r="D655" s="184" t="s">
        <v>138</v>
      </c>
      <c r="E655" s="192" t="s">
        <v>3</v>
      </c>
      <c r="F655" s="193" t="s">
        <v>789</v>
      </c>
      <c r="G655" s="14"/>
      <c r="H655" s="194">
        <v>21.048999999999999</v>
      </c>
      <c r="I655" s="195"/>
      <c r="J655" s="14"/>
      <c r="K655" s="14"/>
      <c r="L655" s="191"/>
      <c r="M655" s="196"/>
      <c r="N655" s="197"/>
      <c r="O655" s="197"/>
      <c r="P655" s="197"/>
      <c r="Q655" s="197"/>
      <c r="R655" s="197"/>
      <c r="S655" s="197"/>
      <c r="T655" s="198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192" t="s">
        <v>138</v>
      </c>
      <c r="AU655" s="192" t="s">
        <v>81</v>
      </c>
      <c r="AV655" s="14" t="s">
        <v>81</v>
      </c>
      <c r="AW655" s="14" t="s">
        <v>33</v>
      </c>
      <c r="AX655" s="14" t="s">
        <v>71</v>
      </c>
      <c r="AY655" s="192" t="s">
        <v>125</v>
      </c>
    </row>
    <row r="656" s="14" customFormat="1">
      <c r="A656" s="14"/>
      <c r="B656" s="191"/>
      <c r="C656" s="14"/>
      <c r="D656" s="184" t="s">
        <v>138</v>
      </c>
      <c r="E656" s="192" t="s">
        <v>3</v>
      </c>
      <c r="F656" s="193" t="s">
        <v>790</v>
      </c>
      <c r="G656" s="14"/>
      <c r="H656" s="194">
        <v>3.9159999999999999</v>
      </c>
      <c r="I656" s="195"/>
      <c r="J656" s="14"/>
      <c r="K656" s="14"/>
      <c r="L656" s="191"/>
      <c r="M656" s="196"/>
      <c r="N656" s="197"/>
      <c r="O656" s="197"/>
      <c r="P656" s="197"/>
      <c r="Q656" s="197"/>
      <c r="R656" s="197"/>
      <c r="S656" s="197"/>
      <c r="T656" s="198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192" t="s">
        <v>138</v>
      </c>
      <c r="AU656" s="192" t="s">
        <v>81</v>
      </c>
      <c r="AV656" s="14" t="s">
        <v>81</v>
      </c>
      <c r="AW656" s="14" t="s">
        <v>33</v>
      </c>
      <c r="AX656" s="14" t="s">
        <v>71</v>
      </c>
      <c r="AY656" s="192" t="s">
        <v>125</v>
      </c>
    </row>
    <row r="657" s="14" customFormat="1">
      <c r="A657" s="14"/>
      <c r="B657" s="191"/>
      <c r="C657" s="14"/>
      <c r="D657" s="184" t="s">
        <v>138</v>
      </c>
      <c r="E657" s="192" t="s">
        <v>3</v>
      </c>
      <c r="F657" s="193" t="s">
        <v>791</v>
      </c>
      <c r="G657" s="14"/>
      <c r="H657" s="194">
        <v>69.775999999999996</v>
      </c>
      <c r="I657" s="195"/>
      <c r="J657" s="14"/>
      <c r="K657" s="14"/>
      <c r="L657" s="191"/>
      <c r="M657" s="196"/>
      <c r="N657" s="197"/>
      <c r="O657" s="197"/>
      <c r="P657" s="197"/>
      <c r="Q657" s="197"/>
      <c r="R657" s="197"/>
      <c r="S657" s="197"/>
      <c r="T657" s="198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192" t="s">
        <v>138</v>
      </c>
      <c r="AU657" s="192" t="s">
        <v>81</v>
      </c>
      <c r="AV657" s="14" t="s">
        <v>81</v>
      </c>
      <c r="AW657" s="14" t="s">
        <v>33</v>
      </c>
      <c r="AX657" s="14" t="s">
        <v>71</v>
      </c>
      <c r="AY657" s="192" t="s">
        <v>125</v>
      </c>
    </row>
    <row r="658" s="14" customFormat="1">
      <c r="A658" s="14"/>
      <c r="B658" s="191"/>
      <c r="C658" s="14"/>
      <c r="D658" s="184" t="s">
        <v>138</v>
      </c>
      <c r="E658" s="192" t="s">
        <v>3</v>
      </c>
      <c r="F658" s="193" t="s">
        <v>792</v>
      </c>
      <c r="G658" s="14"/>
      <c r="H658" s="194">
        <v>4.0049999999999999</v>
      </c>
      <c r="I658" s="195"/>
      <c r="J658" s="14"/>
      <c r="K658" s="14"/>
      <c r="L658" s="191"/>
      <c r="M658" s="196"/>
      <c r="N658" s="197"/>
      <c r="O658" s="197"/>
      <c r="P658" s="197"/>
      <c r="Q658" s="197"/>
      <c r="R658" s="197"/>
      <c r="S658" s="197"/>
      <c r="T658" s="198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192" t="s">
        <v>138</v>
      </c>
      <c r="AU658" s="192" t="s">
        <v>81</v>
      </c>
      <c r="AV658" s="14" t="s">
        <v>81</v>
      </c>
      <c r="AW658" s="14" t="s">
        <v>33</v>
      </c>
      <c r="AX658" s="14" t="s">
        <v>71</v>
      </c>
      <c r="AY658" s="192" t="s">
        <v>125</v>
      </c>
    </row>
    <row r="659" s="14" customFormat="1">
      <c r="A659" s="14"/>
      <c r="B659" s="191"/>
      <c r="C659" s="14"/>
      <c r="D659" s="184" t="s">
        <v>138</v>
      </c>
      <c r="E659" s="192" t="s">
        <v>3</v>
      </c>
      <c r="F659" s="193" t="s">
        <v>793</v>
      </c>
      <c r="G659" s="14"/>
      <c r="H659" s="194">
        <v>95.052000000000007</v>
      </c>
      <c r="I659" s="195"/>
      <c r="J659" s="14"/>
      <c r="K659" s="14"/>
      <c r="L659" s="191"/>
      <c r="M659" s="196"/>
      <c r="N659" s="197"/>
      <c r="O659" s="197"/>
      <c r="P659" s="197"/>
      <c r="Q659" s="197"/>
      <c r="R659" s="197"/>
      <c r="S659" s="197"/>
      <c r="T659" s="198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192" t="s">
        <v>138</v>
      </c>
      <c r="AU659" s="192" t="s">
        <v>81</v>
      </c>
      <c r="AV659" s="14" t="s">
        <v>81</v>
      </c>
      <c r="AW659" s="14" t="s">
        <v>33</v>
      </c>
      <c r="AX659" s="14" t="s">
        <v>71</v>
      </c>
      <c r="AY659" s="192" t="s">
        <v>125</v>
      </c>
    </row>
    <row r="660" s="14" customFormat="1">
      <c r="A660" s="14"/>
      <c r="B660" s="191"/>
      <c r="C660" s="14"/>
      <c r="D660" s="184" t="s">
        <v>138</v>
      </c>
      <c r="E660" s="192" t="s">
        <v>3</v>
      </c>
      <c r="F660" s="193" t="s">
        <v>794</v>
      </c>
      <c r="G660" s="14"/>
      <c r="H660" s="194">
        <v>22.516999999999999</v>
      </c>
      <c r="I660" s="195"/>
      <c r="J660" s="14"/>
      <c r="K660" s="14"/>
      <c r="L660" s="191"/>
      <c r="M660" s="196"/>
      <c r="N660" s="197"/>
      <c r="O660" s="197"/>
      <c r="P660" s="197"/>
      <c r="Q660" s="197"/>
      <c r="R660" s="197"/>
      <c r="S660" s="197"/>
      <c r="T660" s="198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192" t="s">
        <v>138</v>
      </c>
      <c r="AU660" s="192" t="s">
        <v>81</v>
      </c>
      <c r="AV660" s="14" t="s">
        <v>81</v>
      </c>
      <c r="AW660" s="14" t="s">
        <v>33</v>
      </c>
      <c r="AX660" s="14" t="s">
        <v>71</v>
      </c>
      <c r="AY660" s="192" t="s">
        <v>125</v>
      </c>
    </row>
    <row r="661" s="15" customFormat="1">
      <c r="A661" s="15"/>
      <c r="B661" s="199"/>
      <c r="C661" s="15"/>
      <c r="D661" s="184" t="s">
        <v>138</v>
      </c>
      <c r="E661" s="200" t="s">
        <v>3</v>
      </c>
      <c r="F661" s="201" t="s">
        <v>141</v>
      </c>
      <c r="G661" s="15"/>
      <c r="H661" s="202">
        <v>282.815</v>
      </c>
      <c r="I661" s="203"/>
      <c r="J661" s="15"/>
      <c r="K661" s="15"/>
      <c r="L661" s="199"/>
      <c r="M661" s="219"/>
      <c r="N661" s="220"/>
      <c r="O661" s="220"/>
      <c r="P661" s="220"/>
      <c r="Q661" s="220"/>
      <c r="R661" s="220"/>
      <c r="S661" s="220"/>
      <c r="T661" s="221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00" t="s">
        <v>138</v>
      </c>
      <c r="AU661" s="200" t="s">
        <v>81</v>
      </c>
      <c r="AV661" s="15" t="s">
        <v>134</v>
      </c>
      <c r="AW661" s="15" t="s">
        <v>33</v>
      </c>
      <c r="AX661" s="15" t="s">
        <v>79</v>
      </c>
      <c r="AY661" s="200" t="s">
        <v>125</v>
      </c>
    </row>
    <row r="662" s="2" customFormat="1" ht="6.96" customHeight="1">
      <c r="A662" s="38"/>
      <c r="B662" s="55"/>
      <c r="C662" s="56"/>
      <c r="D662" s="56"/>
      <c r="E662" s="56"/>
      <c r="F662" s="56"/>
      <c r="G662" s="56"/>
      <c r="H662" s="56"/>
      <c r="I662" s="56"/>
      <c r="J662" s="56"/>
      <c r="K662" s="56"/>
      <c r="L662" s="39"/>
      <c r="M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</row>
  </sheetData>
  <autoFilter ref="C96:K661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1_02/310239211"/>
    <hyperlink ref="F106" r:id="rId2" display="https://podminky.urs.cz/item/CS_URS_2021_02/317941121"/>
    <hyperlink ref="F113" r:id="rId3" display="https://podminky.urs.cz/item/CS_URS_2021_02/13010714"/>
    <hyperlink ref="F119" r:id="rId4" display="https://podminky.urs.cz/item/CS_URS_2021_02/13010710"/>
    <hyperlink ref="F125" r:id="rId5" display="https://podminky.urs.cz/item/CS_URS_2021_02/413232211"/>
    <hyperlink ref="F128" r:id="rId6" display="https://podminky.urs.cz/item/CS_URS_2021_02/612142001"/>
    <hyperlink ref="F133" r:id="rId7" display="https://podminky.urs.cz/item/CS_URS_2021_02/612311131"/>
    <hyperlink ref="F135" r:id="rId8" display="https://podminky.urs.cz/item/CS_URS_2021_02/612325221"/>
    <hyperlink ref="F142" r:id="rId9" display="https://podminky.urs.cz/item/CS_URS_2021_02/612325222"/>
    <hyperlink ref="F157" r:id="rId10" display="https://podminky.urs.cz/item/CS_URS_2021_02/612325223"/>
    <hyperlink ref="F164" r:id="rId11" display="https://podminky.urs.cz/item/CS_URS_2021_02/612325225"/>
    <hyperlink ref="F169" r:id="rId12" display="https://podminky.urs.cz/item/CS_URS_2021_02/617325412"/>
    <hyperlink ref="F174" r:id="rId13" display="https://podminky.urs.cz/item/CS_URS_2021_02/612135000"/>
    <hyperlink ref="F176" r:id="rId14" display="https://podminky.urs.cz/item/CS_URS_2021_02/622335102"/>
    <hyperlink ref="F181" r:id="rId15" display="https://podminky.urs.cz/item/CS_URS_2021_02/622135000"/>
    <hyperlink ref="F184" r:id="rId16" display="https://podminky.urs.cz/item/CS_URS_2021_02/631311114"/>
    <hyperlink ref="F191" r:id="rId17" display="https://podminky.urs.cz/item/CS_URS_2021_02/631319011"/>
    <hyperlink ref="F193" r:id="rId18" display="https://podminky.urs.cz/item/CS_URS_2021_02/632450124"/>
    <hyperlink ref="F199" r:id="rId19" display="https://podminky.urs.cz/item/CS_URS_2021_02/619996117"/>
    <hyperlink ref="F203" r:id="rId20" display="https://podminky.urs.cz/item/CS_URS_2021_02/632481215"/>
    <hyperlink ref="F207" r:id="rId21" display="https://podminky.urs.cz/item/CS_URS_2021_02/69311081"/>
    <hyperlink ref="F211" r:id="rId22" display="https://podminky.urs.cz/item/CS_URS_2021_02/949101112"/>
    <hyperlink ref="F216" r:id="rId23" display="https://podminky.urs.cz/item/CS_URS_2021_02/962032641"/>
    <hyperlink ref="F221" r:id="rId24" display="https://podminky.urs.cz/item/CS_URS_2021_02/965082933"/>
    <hyperlink ref="F228" r:id="rId25" display="https://podminky.urs.cz/item/CS_URS_2021_02/952901111"/>
    <hyperlink ref="F230" r:id="rId26" display="https://podminky.urs.cz/item/CS_URS_2021_02/952902121"/>
    <hyperlink ref="F239" r:id="rId27" display="https://podminky.urs.cz/item/CS_URS_2021_02/967031142"/>
    <hyperlink ref="F244" r:id="rId28" display="https://podminky.urs.cz/item/CS_URS_2021_02/971033441"/>
    <hyperlink ref="F249" r:id="rId29" display="https://podminky.urs.cz/item/CS_URS_2021_02/971033351"/>
    <hyperlink ref="F256" r:id="rId30" display="https://podminky.urs.cz/item/CS_URS_2021_02/971033431"/>
    <hyperlink ref="F261" r:id="rId31" display="https://podminky.urs.cz/item/CS_URS_2021_02/971033461"/>
    <hyperlink ref="F266" r:id="rId32" display="https://podminky.urs.cz/item/CS_URS_2021_02/971033471"/>
    <hyperlink ref="F271" r:id="rId33" display="https://podminky.urs.cz/item/CS_URS_2021_02/971033541"/>
    <hyperlink ref="F276" r:id="rId34" display="https://podminky.urs.cz/item/CS_URS_2021_02/971033561"/>
    <hyperlink ref="F281" r:id="rId35" display="https://podminky.urs.cz/item/CS_URS_2021_02/971033631"/>
    <hyperlink ref="F286" r:id="rId36" display="https://podminky.urs.cz/item/CS_URS_2021_02/973031326"/>
    <hyperlink ref="F288" r:id="rId37" display="https://podminky.urs.cz/item/CS_URS_2021_02/978013141"/>
    <hyperlink ref="F293" r:id="rId38" display="https://podminky.urs.cz/item/CS_URS_2021_02/978015341"/>
    <hyperlink ref="F299" r:id="rId39" display="https://podminky.urs.cz/item/CS_URS_2021_02/997013212"/>
    <hyperlink ref="F301" r:id="rId40" display="https://podminky.urs.cz/item/CS_URS_2021_02/997013219"/>
    <hyperlink ref="F303" r:id="rId41" display="https://podminky.urs.cz/item/CS_URS_2021_02/997013501"/>
    <hyperlink ref="F305" r:id="rId42" display="https://podminky.urs.cz/item/CS_URS_2021_02/997013509"/>
    <hyperlink ref="F308" r:id="rId43" display="https://podminky.urs.cz/item/CS_URS_2021_02/997013631"/>
    <hyperlink ref="F311" r:id="rId44" display="https://podminky.urs.cz/item/CS_URS_2021_02/998018002"/>
    <hyperlink ref="F315" r:id="rId45" display="https://podminky.urs.cz/item/CS_URS_2021_02/712300841"/>
    <hyperlink ref="F324" r:id="rId46" display="https://podminky.urs.cz/item/CS_URS_2021_02/712300845"/>
    <hyperlink ref="F329" r:id="rId47" display="https://podminky.urs.cz/item/CS_URS_2021_02/712311101"/>
    <hyperlink ref="F345" r:id="rId48" display="https://podminky.urs.cz/item/CS_URS_2021_02/11163150"/>
    <hyperlink ref="F349" r:id="rId49" display="https://podminky.urs.cz/item/CS_URS_2021_02/712331111"/>
    <hyperlink ref="F356" r:id="rId50" display="https://podminky.urs.cz/item/CS_URS_2021_02/62866281"/>
    <hyperlink ref="F359" r:id="rId51" display="https://podminky.urs.cz/item/CS_URS_2021_02/712340833"/>
    <hyperlink ref="F375" r:id="rId52" display="https://podminky.urs.cz/item/CS_URS_2021_02/712340834"/>
    <hyperlink ref="F377" r:id="rId53" display="https://podminky.urs.cz/item/CS_URS_2021_02/712341559"/>
    <hyperlink ref="F391" r:id="rId54" display="https://podminky.urs.cz/item/CS_URS_2021_02/712341559"/>
    <hyperlink ref="F398" r:id="rId55" display="https://podminky.urs.cz/item/CS_URS_2021_02/62855010"/>
    <hyperlink ref="F412" r:id="rId56" display="https://podminky.urs.cz/item/CS_URS_2021_02/712363352"/>
    <hyperlink ref="F419" r:id="rId57" display="https://podminky.urs.cz/item/CS_URS_2021_02/712363353"/>
    <hyperlink ref="F426" r:id="rId58" display="https://podminky.urs.cz/item/CS_URS_2021_02/712363354"/>
    <hyperlink ref="F431" r:id="rId59" display="https://podminky.urs.cz/item/CS_URS_2021_02/712363359"/>
    <hyperlink ref="F436" r:id="rId60" display="https://podminky.urs.cz/item/CS_URS_2021_02/712491171"/>
    <hyperlink ref="F448" r:id="rId61" display="https://podminky.urs.cz/item/CS_URS_2021_02/69311081"/>
    <hyperlink ref="F451" r:id="rId62" display="https://podminky.urs.cz/item/CS_URS_2021_02/998712202"/>
    <hyperlink ref="F454" r:id="rId63" display="https://podminky.urs.cz/item/CS_URS_2021_02/713131143"/>
    <hyperlink ref="F462" r:id="rId64" display="https://podminky.urs.cz/item/CS_URS_2021_02/28372305"/>
    <hyperlink ref="F465" r:id="rId65" display="https://podminky.urs.cz/item/CS_URS_2021_02/713140864"/>
    <hyperlink ref="F472" r:id="rId66" display="https://podminky.urs.cz/item/CS_URS_2021_02/713141136"/>
    <hyperlink ref="F479" r:id="rId67" display="https://podminky.urs.cz/item/CS_URS_2021_02/28372317"/>
    <hyperlink ref="F482" r:id="rId68" display="https://podminky.urs.cz/item/CS_URS_2021_02/713141212"/>
    <hyperlink ref="F489" r:id="rId69" display="https://podminky.urs.cz/item/CS_URS_2021_02/63152005"/>
    <hyperlink ref="F492" r:id="rId70" display="https://podminky.urs.cz/item/CS_URS_2021_02/713141336"/>
    <hyperlink ref="F494" r:id="rId71" display="https://podminky.urs.cz/item/CS_URS_2021_02/28376141"/>
    <hyperlink ref="F502" r:id="rId72" display="https://podminky.urs.cz/item/CS_URS_2021_02/998713202"/>
    <hyperlink ref="F505" r:id="rId73" display="https://podminky.urs.cz/item/CS_URS_2021_02/721210824"/>
    <hyperlink ref="F511" r:id="rId74" display="https://podminky.urs.cz/item/CS_URS_2021_02/998721202"/>
    <hyperlink ref="F516" r:id="rId75" display="https://podminky.urs.cz/item/CS_URS_2021_02/998741202"/>
    <hyperlink ref="F520" r:id="rId76" display="https://podminky.urs.cz/item/CS_URS_2021_02/998751201"/>
    <hyperlink ref="F523" r:id="rId77" display="https://podminky.urs.cz/item/CS_URS_2021_02/762431220"/>
    <hyperlink ref="F528" r:id="rId78" display="https://podminky.urs.cz/item/CS_URS_2021_02/60726278"/>
    <hyperlink ref="F531" r:id="rId79" display="https://podminky.urs.cz/item/CS_URS_2021_02/762495000"/>
    <hyperlink ref="F533" r:id="rId80" display="https://podminky.urs.cz/item/CS_URS_2021_02/762814812"/>
    <hyperlink ref="F540" r:id="rId81" display="https://podminky.urs.cz/item/CS_URS_2021_02/998762202"/>
    <hyperlink ref="F543" r:id="rId82" display="https://podminky.urs.cz/item/CS_URS_2021_02/764002841"/>
    <hyperlink ref="F548" r:id="rId83" display="https://podminky.urs.cz/item/CS_URS_2021_02/764002871"/>
    <hyperlink ref="F557" r:id="rId84" display="https://podminky.urs.cz/item/CS_URS_2021_02/764002881"/>
    <hyperlink ref="F562" r:id="rId85" display="https://podminky.urs.cz/item/CS_URS_2021_02/764004801"/>
    <hyperlink ref="F567" r:id="rId86" display="https://podminky.urs.cz/item/CS_URS_2021_02/764004861"/>
    <hyperlink ref="F572" r:id="rId87" display="https://podminky.urs.cz/item/CS_URS_2021_02/764212664"/>
    <hyperlink ref="F581" r:id="rId88" display="https://podminky.urs.cz/item/CS_URS_2021_02/764511601"/>
    <hyperlink ref="F586" r:id="rId89" display="https://podminky.urs.cz/item/CS_URS_2021_02/764511641"/>
    <hyperlink ref="F588" r:id="rId90" display="https://podminky.urs.cz/item/CS_URS_2021_02/764518621"/>
    <hyperlink ref="F597" r:id="rId91" display="https://podminky.urs.cz/item/CS_URS_2021_02/998764202"/>
    <hyperlink ref="F604" r:id="rId92" display="https://podminky.urs.cz/item/CS_URS_2021_02/767311850"/>
    <hyperlink ref="F609" r:id="rId93" display="https://podminky.urs.cz/item/CS_URS_2021_02/998767202"/>
    <hyperlink ref="F612" r:id="rId94" display="https://podminky.urs.cz/item/CS_URS_2021_02/783301401"/>
    <hyperlink ref="F619" r:id="rId95" display="https://podminky.urs.cz/item/CS_URS_2021_02/783314203"/>
    <hyperlink ref="F621" r:id="rId96" display="https://podminky.urs.cz/item/CS_URS_2021_02/783315101"/>
    <hyperlink ref="F623" r:id="rId97" display="https://podminky.urs.cz/item/CS_URS_2021_02/783317101"/>
    <hyperlink ref="F631" r:id="rId98" display="https://podminky.urs.cz/item/CS_URS_2021_02/784111003"/>
    <hyperlink ref="F644" r:id="rId99" display="https://podminky.urs.cz/item/CS_URS_2021_02/784111033"/>
    <hyperlink ref="F646" r:id="rId100" display="https://podminky.urs.cz/item/CS_URS_2021_02/784121003"/>
    <hyperlink ref="F648" r:id="rId101" display="https://podminky.urs.cz/item/CS_URS_2021_02/784181103"/>
    <hyperlink ref="F650" r:id="rId102" display="https://podminky.urs.cz/item/CS_URS_2021_02/7842111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="1" customFormat="1" ht="24.96" customHeight="1">
      <c r="B4" s="22"/>
      <c r="D4" s="23" t="s">
        <v>85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26.25" customHeight="1">
      <c r="B7" s="22"/>
      <c r="E7" s="115" t="str">
        <f>'Rekapitulace stavby'!K6</f>
        <v>STAVEBNÍ ÚPRAVY A OPRAVY STŘEŠNÍHO SVĚTLÍKU A VZT NAD KUCHYNÍ HOTELU PRAHA, NJ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86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815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27. 10. 2021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32</v>
      </c>
      <c r="F21" s="38"/>
      <c r="G21" s="38"/>
      <c r="H21" s="38"/>
      <c r="I21" s="32" t="s">
        <v>28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34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37</v>
      </c>
      <c r="E30" s="38"/>
      <c r="F30" s="38"/>
      <c r="G30" s="38"/>
      <c r="H30" s="38"/>
      <c r="I30" s="38"/>
      <c r="J30" s="90">
        <f>ROUND(J83,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39</v>
      </c>
      <c r="G32" s="38"/>
      <c r="H32" s="38"/>
      <c r="I32" s="43" t="s">
        <v>38</v>
      </c>
      <c r="J32" s="43" t="s">
        <v>40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41</v>
      </c>
      <c r="E33" s="32" t="s">
        <v>42</v>
      </c>
      <c r="F33" s="122">
        <f>ROUND((SUM(BE83:BE100)),  2)</f>
        <v>0</v>
      </c>
      <c r="G33" s="38"/>
      <c r="H33" s="38"/>
      <c r="I33" s="123">
        <v>0.20999999999999999</v>
      </c>
      <c r="J33" s="122">
        <f>ROUND(((SUM(BE83:BE100))*I33),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43</v>
      </c>
      <c r="F34" s="122">
        <f>ROUND((SUM(BF83:BF100)),  2)</f>
        <v>0</v>
      </c>
      <c r="G34" s="38"/>
      <c r="H34" s="38"/>
      <c r="I34" s="123">
        <v>0.14999999999999999</v>
      </c>
      <c r="J34" s="122">
        <f>ROUND(((SUM(BF83:BF100))*I34),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44</v>
      </c>
      <c r="F35" s="122">
        <f>ROUND((SUM(BG83:BG100)),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22">
        <f>ROUND((SUM(BH83:BH100)),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22">
        <f>ROUND((SUM(BI83:BI100)),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47</v>
      </c>
      <c r="E39" s="76"/>
      <c r="F39" s="76"/>
      <c r="G39" s="126" t="s">
        <v>48</v>
      </c>
      <c r="H39" s="127" t="s">
        <v>49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88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38"/>
      <c r="D48" s="38"/>
      <c r="E48" s="115" t="str">
        <f>E7</f>
        <v>STAVEBNÍ ÚPRAVY A OPRAVY STŘEŠNÍHO SVĚTLÍKU A VZT NAD KUCHYNÍ HOTELU PRAHA, NJ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86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VRN - Vedlejší rozpočotvé náklady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 xml:space="preserve"> </v>
      </c>
      <c r="G52" s="38"/>
      <c r="H52" s="38"/>
      <c r="I52" s="32" t="s">
        <v>23</v>
      </c>
      <c r="J52" s="64" t="str">
        <f>IF(J12="","",J12)</f>
        <v>27. 10. 2021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>Město Nový Jičín</v>
      </c>
      <c r="G54" s="38"/>
      <c r="H54" s="38"/>
      <c r="I54" s="32" t="s">
        <v>31</v>
      </c>
      <c r="J54" s="36" t="str">
        <f>E21</f>
        <v>ARCHITRÁV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34</v>
      </c>
      <c r="J55" s="36" t="str">
        <f>E24</f>
        <v xml:space="preserve"> 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89</v>
      </c>
      <c r="D57" s="124"/>
      <c r="E57" s="124"/>
      <c r="F57" s="124"/>
      <c r="G57" s="124"/>
      <c r="H57" s="124"/>
      <c r="I57" s="124"/>
      <c r="J57" s="131" t="s">
        <v>90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69</v>
      </c>
      <c r="D59" s="38"/>
      <c r="E59" s="38"/>
      <c r="F59" s="38"/>
      <c r="G59" s="38"/>
      <c r="H59" s="38"/>
      <c r="I59" s="38"/>
      <c r="J59" s="90">
        <f>J83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91</v>
      </c>
    </row>
    <row r="60" s="9" customFormat="1" ht="24.96" customHeight="1">
      <c r="A60" s="9"/>
      <c r="B60" s="133"/>
      <c r="C60" s="9"/>
      <c r="D60" s="134" t="s">
        <v>816</v>
      </c>
      <c r="E60" s="135"/>
      <c r="F60" s="135"/>
      <c r="G60" s="135"/>
      <c r="H60" s="135"/>
      <c r="I60" s="135"/>
      <c r="J60" s="136">
        <f>J84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817</v>
      </c>
      <c r="E61" s="139"/>
      <c r="F61" s="139"/>
      <c r="G61" s="139"/>
      <c r="H61" s="139"/>
      <c r="I61" s="139"/>
      <c r="J61" s="140">
        <f>J85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818</v>
      </c>
      <c r="E62" s="139"/>
      <c r="F62" s="139"/>
      <c r="G62" s="139"/>
      <c r="H62" s="139"/>
      <c r="I62" s="139"/>
      <c r="J62" s="140">
        <f>J87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819</v>
      </c>
      <c r="E63" s="139"/>
      <c r="F63" s="139"/>
      <c r="G63" s="139"/>
      <c r="H63" s="139"/>
      <c r="I63" s="139"/>
      <c r="J63" s="140">
        <f>J89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11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5"/>
      <c r="C65" s="56"/>
      <c r="D65" s="56"/>
      <c r="E65" s="56"/>
      <c r="F65" s="56"/>
      <c r="G65" s="56"/>
      <c r="H65" s="56"/>
      <c r="I65" s="56"/>
      <c r="J65" s="56"/>
      <c r="K65" s="56"/>
      <c r="L65" s="11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116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110</v>
      </c>
      <c r="D70" s="38"/>
      <c r="E70" s="38"/>
      <c r="F70" s="38"/>
      <c r="G70" s="38"/>
      <c r="H70" s="38"/>
      <c r="I70" s="38"/>
      <c r="J70" s="38"/>
      <c r="K70" s="38"/>
      <c r="L70" s="11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38"/>
      <c r="D71" s="38"/>
      <c r="E71" s="38"/>
      <c r="F71" s="38"/>
      <c r="G71" s="38"/>
      <c r="H71" s="38"/>
      <c r="I71" s="38"/>
      <c r="J71" s="38"/>
      <c r="K71" s="3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38"/>
      <c r="D73" s="38"/>
      <c r="E73" s="115" t="str">
        <f>E7</f>
        <v>STAVEBNÍ ÚPRAVY A OPRAVY STŘEŠNÍHO SVĚTLÍKU A VZT NAD KUCHYNÍ HOTELU PRAHA, NJ</v>
      </c>
      <c r="F73" s="32"/>
      <c r="G73" s="32"/>
      <c r="H73" s="32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86</v>
      </c>
      <c r="D74" s="38"/>
      <c r="E74" s="38"/>
      <c r="F74" s="38"/>
      <c r="G74" s="38"/>
      <c r="H74" s="38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38"/>
      <c r="D75" s="38"/>
      <c r="E75" s="62" t="str">
        <f>E9</f>
        <v>VRN - Vedlejší rozpočotvé náklady</v>
      </c>
      <c r="F75" s="38"/>
      <c r="G75" s="38"/>
      <c r="H75" s="38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38"/>
      <c r="E77" s="38"/>
      <c r="F77" s="27" t="str">
        <f>F12</f>
        <v xml:space="preserve"> </v>
      </c>
      <c r="G77" s="38"/>
      <c r="H77" s="38"/>
      <c r="I77" s="32" t="s">
        <v>23</v>
      </c>
      <c r="J77" s="64" t="str">
        <f>IF(J12="","",J12)</f>
        <v>27. 10. 2021</v>
      </c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38"/>
      <c r="E79" s="38"/>
      <c r="F79" s="27" t="str">
        <f>E15</f>
        <v>Město Nový Jičín</v>
      </c>
      <c r="G79" s="38"/>
      <c r="H79" s="38"/>
      <c r="I79" s="32" t="s">
        <v>31</v>
      </c>
      <c r="J79" s="36" t="str">
        <f>E21</f>
        <v>ARCHITRÁV</v>
      </c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38"/>
      <c r="E80" s="38"/>
      <c r="F80" s="27" t="str">
        <f>IF(E18="","",E18)</f>
        <v>Vyplň údaj</v>
      </c>
      <c r="G80" s="38"/>
      <c r="H80" s="38"/>
      <c r="I80" s="32" t="s">
        <v>34</v>
      </c>
      <c r="J80" s="36" t="str">
        <f>E24</f>
        <v xml:space="preserve"> </v>
      </c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41"/>
      <c r="B82" s="142"/>
      <c r="C82" s="143" t="s">
        <v>111</v>
      </c>
      <c r="D82" s="144" t="s">
        <v>56</v>
      </c>
      <c r="E82" s="144" t="s">
        <v>52</v>
      </c>
      <c r="F82" s="144" t="s">
        <v>53</v>
      </c>
      <c r="G82" s="144" t="s">
        <v>112</v>
      </c>
      <c r="H82" s="144" t="s">
        <v>113</v>
      </c>
      <c r="I82" s="144" t="s">
        <v>114</v>
      </c>
      <c r="J82" s="144" t="s">
        <v>90</v>
      </c>
      <c r="K82" s="145" t="s">
        <v>115</v>
      </c>
      <c r="L82" s="146"/>
      <c r="M82" s="80" t="s">
        <v>3</v>
      </c>
      <c r="N82" s="81" t="s">
        <v>41</v>
      </c>
      <c r="O82" s="81" t="s">
        <v>116</v>
      </c>
      <c r="P82" s="81" t="s">
        <v>117</v>
      </c>
      <c r="Q82" s="81" t="s">
        <v>118</v>
      </c>
      <c r="R82" s="81" t="s">
        <v>119</v>
      </c>
      <c r="S82" s="81" t="s">
        <v>120</v>
      </c>
      <c r="T82" s="82" t="s">
        <v>121</v>
      </c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</row>
    <row r="83" s="2" customFormat="1" ht="22.8" customHeight="1">
      <c r="A83" s="38"/>
      <c r="B83" s="39"/>
      <c r="C83" s="87" t="s">
        <v>122</v>
      </c>
      <c r="D83" s="38"/>
      <c r="E83" s="38"/>
      <c r="F83" s="38"/>
      <c r="G83" s="38"/>
      <c r="H83" s="38"/>
      <c r="I83" s="38"/>
      <c r="J83" s="147">
        <f>BK83</f>
        <v>0</v>
      </c>
      <c r="K83" s="38"/>
      <c r="L83" s="39"/>
      <c r="M83" s="83"/>
      <c r="N83" s="68"/>
      <c r="O83" s="84"/>
      <c r="P83" s="148">
        <f>P84</f>
        <v>0</v>
      </c>
      <c r="Q83" s="84"/>
      <c r="R83" s="148">
        <f>R84</f>
        <v>0</v>
      </c>
      <c r="S83" s="84"/>
      <c r="T83" s="149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9" t="s">
        <v>70</v>
      </c>
      <c r="AU83" s="19" t="s">
        <v>91</v>
      </c>
      <c r="BK83" s="150">
        <f>BK84</f>
        <v>0</v>
      </c>
    </row>
    <row r="84" s="12" customFormat="1" ht="25.92" customHeight="1">
      <c r="A84" s="12"/>
      <c r="B84" s="151"/>
      <c r="C84" s="12"/>
      <c r="D84" s="152" t="s">
        <v>70</v>
      </c>
      <c r="E84" s="153" t="s">
        <v>82</v>
      </c>
      <c r="F84" s="153" t="s">
        <v>820</v>
      </c>
      <c r="G84" s="12"/>
      <c r="H84" s="12"/>
      <c r="I84" s="154"/>
      <c r="J84" s="155">
        <f>BK84</f>
        <v>0</v>
      </c>
      <c r="K84" s="12"/>
      <c r="L84" s="151"/>
      <c r="M84" s="156"/>
      <c r="N84" s="157"/>
      <c r="O84" s="157"/>
      <c r="P84" s="158">
        <f>P85+P87+P89</f>
        <v>0</v>
      </c>
      <c r="Q84" s="157"/>
      <c r="R84" s="158">
        <f>R85+R87+R89</f>
        <v>0</v>
      </c>
      <c r="S84" s="157"/>
      <c r="T84" s="159">
        <f>T85+T87+T89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2" t="s">
        <v>223</v>
      </c>
      <c r="AT84" s="160" t="s">
        <v>70</v>
      </c>
      <c r="AU84" s="160" t="s">
        <v>71</v>
      </c>
      <c r="AY84" s="152" t="s">
        <v>125</v>
      </c>
      <c r="BK84" s="161">
        <f>BK85+BK87+BK89</f>
        <v>0</v>
      </c>
    </row>
    <row r="85" s="12" customFormat="1" ht="22.8" customHeight="1">
      <c r="A85" s="12"/>
      <c r="B85" s="151"/>
      <c r="C85" s="12"/>
      <c r="D85" s="152" t="s">
        <v>70</v>
      </c>
      <c r="E85" s="162" t="s">
        <v>821</v>
      </c>
      <c r="F85" s="162" t="s">
        <v>822</v>
      </c>
      <c r="G85" s="12"/>
      <c r="H85" s="12"/>
      <c r="I85" s="154"/>
      <c r="J85" s="163">
        <f>BK85</f>
        <v>0</v>
      </c>
      <c r="K85" s="12"/>
      <c r="L85" s="151"/>
      <c r="M85" s="156"/>
      <c r="N85" s="157"/>
      <c r="O85" s="157"/>
      <c r="P85" s="158">
        <f>P86</f>
        <v>0</v>
      </c>
      <c r="Q85" s="157"/>
      <c r="R85" s="158">
        <f>R86</f>
        <v>0</v>
      </c>
      <c r="S85" s="157"/>
      <c r="T85" s="15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2" t="s">
        <v>223</v>
      </c>
      <c r="AT85" s="160" t="s">
        <v>70</v>
      </c>
      <c r="AU85" s="160" t="s">
        <v>79</v>
      </c>
      <c r="AY85" s="152" t="s">
        <v>125</v>
      </c>
      <c r="BK85" s="161">
        <f>BK86</f>
        <v>0</v>
      </c>
    </row>
    <row r="86" s="2" customFormat="1" ht="16.5" customHeight="1">
      <c r="A86" s="38"/>
      <c r="B86" s="164"/>
      <c r="C86" s="165" t="s">
        <v>79</v>
      </c>
      <c r="D86" s="165" t="s">
        <v>129</v>
      </c>
      <c r="E86" s="166" t="s">
        <v>823</v>
      </c>
      <c r="F86" s="167" t="s">
        <v>824</v>
      </c>
      <c r="G86" s="168" t="s">
        <v>286</v>
      </c>
      <c r="H86" s="169">
        <v>1</v>
      </c>
      <c r="I86" s="170"/>
      <c r="J86" s="171">
        <f>ROUND(I86*H86,2)</f>
        <v>0</v>
      </c>
      <c r="K86" s="167" t="s">
        <v>3</v>
      </c>
      <c r="L86" s="39"/>
      <c r="M86" s="172" t="s">
        <v>3</v>
      </c>
      <c r="N86" s="173" t="s">
        <v>42</v>
      </c>
      <c r="O86" s="72"/>
      <c r="P86" s="174">
        <f>O86*H86</f>
        <v>0</v>
      </c>
      <c r="Q86" s="174">
        <v>0</v>
      </c>
      <c r="R86" s="174">
        <f>Q86*H86</f>
        <v>0</v>
      </c>
      <c r="S86" s="174">
        <v>0</v>
      </c>
      <c r="T86" s="17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176" t="s">
        <v>134</v>
      </c>
      <c r="AT86" s="176" t="s">
        <v>129</v>
      </c>
      <c r="AU86" s="176" t="s">
        <v>81</v>
      </c>
      <c r="AY86" s="19" t="s">
        <v>125</v>
      </c>
      <c r="BE86" s="177">
        <f>IF(N86="základní",J86,0)</f>
        <v>0</v>
      </c>
      <c r="BF86" s="177">
        <f>IF(N86="snížená",J86,0)</f>
        <v>0</v>
      </c>
      <c r="BG86" s="177">
        <f>IF(N86="zákl. přenesená",J86,0)</f>
        <v>0</v>
      </c>
      <c r="BH86" s="177">
        <f>IF(N86="sníž. přenesená",J86,0)</f>
        <v>0</v>
      </c>
      <c r="BI86" s="177">
        <f>IF(N86="nulová",J86,0)</f>
        <v>0</v>
      </c>
      <c r="BJ86" s="19" t="s">
        <v>79</v>
      </c>
      <c r="BK86" s="177">
        <f>ROUND(I86*H86,2)</f>
        <v>0</v>
      </c>
      <c r="BL86" s="19" t="s">
        <v>134</v>
      </c>
      <c r="BM86" s="176" t="s">
        <v>825</v>
      </c>
    </row>
    <row r="87" s="12" customFormat="1" ht="22.8" customHeight="1">
      <c r="A87" s="12"/>
      <c r="B87" s="151"/>
      <c r="C87" s="12"/>
      <c r="D87" s="152" t="s">
        <v>70</v>
      </c>
      <c r="E87" s="162" t="s">
        <v>826</v>
      </c>
      <c r="F87" s="162" t="s">
        <v>827</v>
      </c>
      <c r="G87" s="12"/>
      <c r="H87" s="12"/>
      <c r="I87" s="154"/>
      <c r="J87" s="163">
        <f>BK87</f>
        <v>0</v>
      </c>
      <c r="K87" s="12"/>
      <c r="L87" s="151"/>
      <c r="M87" s="156"/>
      <c r="N87" s="157"/>
      <c r="O87" s="157"/>
      <c r="P87" s="158">
        <f>P88</f>
        <v>0</v>
      </c>
      <c r="Q87" s="157"/>
      <c r="R87" s="158">
        <f>R88</f>
        <v>0</v>
      </c>
      <c r="S87" s="157"/>
      <c r="T87" s="15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2" t="s">
        <v>223</v>
      </c>
      <c r="AT87" s="160" t="s">
        <v>70</v>
      </c>
      <c r="AU87" s="160" t="s">
        <v>79</v>
      </c>
      <c r="AY87" s="152" t="s">
        <v>125</v>
      </c>
      <c r="BK87" s="161">
        <f>BK88</f>
        <v>0</v>
      </c>
    </row>
    <row r="88" s="2" customFormat="1" ht="16.5" customHeight="1">
      <c r="A88" s="38"/>
      <c r="B88" s="164"/>
      <c r="C88" s="165" t="s">
        <v>81</v>
      </c>
      <c r="D88" s="165" t="s">
        <v>129</v>
      </c>
      <c r="E88" s="166" t="s">
        <v>828</v>
      </c>
      <c r="F88" s="167" t="s">
        <v>827</v>
      </c>
      <c r="G88" s="168" t="s">
        <v>286</v>
      </c>
      <c r="H88" s="169">
        <v>1</v>
      </c>
      <c r="I88" s="170"/>
      <c r="J88" s="171">
        <f>ROUND(I88*H88,2)</f>
        <v>0</v>
      </c>
      <c r="K88" s="167" t="s">
        <v>3</v>
      </c>
      <c r="L88" s="39"/>
      <c r="M88" s="172" t="s">
        <v>3</v>
      </c>
      <c r="N88" s="173" t="s">
        <v>42</v>
      </c>
      <c r="O88" s="72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76" t="s">
        <v>134</v>
      </c>
      <c r="AT88" s="176" t="s">
        <v>129</v>
      </c>
      <c r="AU88" s="176" t="s">
        <v>81</v>
      </c>
      <c r="AY88" s="19" t="s">
        <v>125</v>
      </c>
      <c r="BE88" s="177">
        <f>IF(N88="základní",J88,0)</f>
        <v>0</v>
      </c>
      <c r="BF88" s="177">
        <f>IF(N88="snížená",J88,0)</f>
        <v>0</v>
      </c>
      <c r="BG88" s="177">
        <f>IF(N88="zákl. přenesená",J88,0)</f>
        <v>0</v>
      </c>
      <c r="BH88" s="177">
        <f>IF(N88="sníž. přenesená",J88,0)</f>
        <v>0</v>
      </c>
      <c r="BI88" s="177">
        <f>IF(N88="nulová",J88,0)</f>
        <v>0</v>
      </c>
      <c r="BJ88" s="19" t="s">
        <v>79</v>
      </c>
      <c r="BK88" s="177">
        <f>ROUND(I88*H88,2)</f>
        <v>0</v>
      </c>
      <c r="BL88" s="19" t="s">
        <v>134</v>
      </c>
      <c r="BM88" s="176" t="s">
        <v>829</v>
      </c>
    </row>
    <row r="89" s="12" customFormat="1" ht="22.8" customHeight="1">
      <c r="A89" s="12"/>
      <c r="B89" s="151"/>
      <c r="C89" s="12"/>
      <c r="D89" s="152" t="s">
        <v>70</v>
      </c>
      <c r="E89" s="162" t="s">
        <v>830</v>
      </c>
      <c r="F89" s="162" t="s">
        <v>831</v>
      </c>
      <c r="G89" s="12"/>
      <c r="H89" s="12"/>
      <c r="I89" s="154"/>
      <c r="J89" s="163">
        <f>BK89</f>
        <v>0</v>
      </c>
      <c r="K89" s="12"/>
      <c r="L89" s="151"/>
      <c r="M89" s="156"/>
      <c r="N89" s="157"/>
      <c r="O89" s="157"/>
      <c r="P89" s="158">
        <f>SUM(P90:P100)</f>
        <v>0</v>
      </c>
      <c r="Q89" s="157"/>
      <c r="R89" s="158">
        <f>SUM(R90:R100)</f>
        <v>0</v>
      </c>
      <c r="S89" s="157"/>
      <c r="T89" s="159">
        <f>SUM(T90:T100)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2" t="s">
        <v>223</v>
      </c>
      <c r="AT89" s="160" t="s">
        <v>70</v>
      </c>
      <c r="AU89" s="160" t="s">
        <v>79</v>
      </c>
      <c r="AY89" s="152" t="s">
        <v>125</v>
      </c>
      <c r="BK89" s="161">
        <f>SUM(BK90:BK100)</f>
        <v>0</v>
      </c>
    </row>
    <row r="90" s="2" customFormat="1" ht="16.5" customHeight="1">
      <c r="A90" s="38"/>
      <c r="B90" s="164"/>
      <c r="C90" s="165" t="s">
        <v>126</v>
      </c>
      <c r="D90" s="165" t="s">
        <v>129</v>
      </c>
      <c r="E90" s="166" t="s">
        <v>832</v>
      </c>
      <c r="F90" s="167" t="s">
        <v>833</v>
      </c>
      <c r="G90" s="168" t="s">
        <v>286</v>
      </c>
      <c r="H90" s="169">
        <v>1</v>
      </c>
      <c r="I90" s="170"/>
      <c r="J90" s="171">
        <f>ROUND(I90*H90,2)</f>
        <v>0</v>
      </c>
      <c r="K90" s="167" t="s">
        <v>3</v>
      </c>
      <c r="L90" s="39"/>
      <c r="M90" s="172" t="s">
        <v>3</v>
      </c>
      <c r="N90" s="173" t="s">
        <v>42</v>
      </c>
      <c r="O90" s="72"/>
      <c r="P90" s="174">
        <f>O90*H90</f>
        <v>0</v>
      </c>
      <c r="Q90" s="174">
        <v>0</v>
      </c>
      <c r="R90" s="174">
        <f>Q90*H90</f>
        <v>0</v>
      </c>
      <c r="S90" s="174">
        <v>0</v>
      </c>
      <c r="T90" s="17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76" t="s">
        <v>134</v>
      </c>
      <c r="AT90" s="176" t="s">
        <v>129</v>
      </c>
      <c r="AU90" s="176" t="s">
        <v>81</v>
      </c>
      <c r="AY90" s="19" t="s">
        <v>125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9" t="s">
        <v>79</v>
      </c>
      <c r="BK90" s="177">
        <f>ROUND(I90*H90,2)</f>
        <v>0</v>
      </c>
      <c r="BL90" s="19" t="s">
        <v>134</v>
      </c>
      <c r="BM90" s="176" t="s">
        <v>834</v>
      </c>
    </row>
    <row r="91" s="2" customFormat="1" ht="16.5" customHeight="1">
      <c r="A91" s="38"/>
      <c r="B91" s="164"/>
      <c r="C91" s="165" t="s">
        <v>134</v>
      </c>
      <c r="D91" s="165" t="s">
        <v>129</v>
      </c>
      <c r="E91" s="166" t="s">
        <v>835</v>
      </c>
      <c r="F91" s="167" t="s">
        <v>836</v>
      </c>
      <c r="G91" s="168" t="s">
        <v>286</v>
      </c>
      <c r="H91" s="169">
        <v>1</v>
      </c>
      <c r="I91" s="170"/>
      <c r="J91" s="171">
        <f>ROUND(I91*H91,2)</f>
        <v>0</v>
      </c>
      <c r="K91" s="167" t="s">
        <v>3</v>
      </c>
      <c r="L91" s="39"/>
      <c r="M91" s="172" t="s">
        <v>3</v>
      </c>
      <c r="N91" s="173" t="s">
        <v>42</v>
      </c>
      <c r="O91" s="72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76" t="s">
        <v>134</v>
      </c>
      <c r="AT91" s="176" t="s">
        <v>129</v>
      </c>
      <c r="AU91" s="176" t="s">
        <v>81</v>
      </c>
      <c r="AY91" s="19" t="s">
        <v>125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9" t="s">
        <v>79</v>
      </c>
      <c r="BK91" s="177">
        <f>ROUND(I91*H91,2)</f>
        <v>0</v>
      </c>
      <c r="BL91" s="19" t="s">
        <v>134</v>
      </c>
      <c r="BM91" s="176" t="s">
        <v>837</v>
      </c>
    </row>
    <row r="92" s="2" customFormat="1" ht="16.5" customHeight="1">
      <c r="A92" s="38"/>
      <c r="B92" s="164"/>
      <c r="C92" s="165" t="s">
        <v>223</v>
      </c>
      <c r="D92" s="165" t="s">
        <v>129</v>
      </c>
      <c r="E92" s="166" t="s">
        <v>838</v>
      </c>
      <c r="F92" s="167" t="s">
        <v>831</v>
      </c>
      <c r="G92" s="168" t="s">
        <v>839</v>
      </c>
      <c r="H92" s="169">
        <v>1</v>
      </c>
      <c r="I92" s="170"/>
      <c r="J92" s="171">
        <f>ROUND(I92*H92,2)</f>
        <v>0</v>
      </c>
      <c r="K92" s="167" t="s">
        <v>3</v>
      </c>
      <c r="L92" s="39"/>
      <c r="M92" s="172" t="s">
        <v>3</v>
      </c>
      <c r="N92" s="173" t="s">
        <v>42</v>
      </c>
      <c r="O92" s="72"/>
      <c r="P92" s="174">
        <f>O92*H92</f>
        <v>0</v>
      </c>
      <c r="Q92" s="174">
        <v>0</v>
      </c>
      <c r="R92" s="174">
        <f>Q92*H92</f>
        <v>0</v>
      </c>
      <c r="S92" s="174">
        <v>0</v>
      </c>
      <c r="T92" s="17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76" t="s">
        <v>134</v>
      </c>
      <c r="AT92" s="176" t="s">
        <v>129</v>
      </c>
      <c r="AU92" s="176" t="s">
        <v>81</v>
      </c>
      <c r="AY92" s="19" t="s">
        <v>125</v>
      </c>
      <c r="BE92" s="177">
        <f>IF(N92="základní",J92,0)</f>
        <v>0</v>
      </c>
      <c r="BF92" s="177">
        <f>IF(N92="snížená",J92,0)</f>
        <v>0</v>
      </c>
      <c r="BG92" s="177">
        <f>IF(N92="zákl. přenesená",J92,0)</f>
        <v>0</v>
      </c>
      <c r="BH92" s="177">
        <f>IF(N92="sníž. přenesená",J92,0)</f>
        <v>0</v>
      </c>
      <c r="BI92" s="177">
        <f>IF(N92="nulová",J92,0)</f>
        <v>0</v>
      </c>
      <c r="BJ92" s="19" t="s">
        <v>79</v>
      </c>
      <c r="BK92" s="177">
        <f>ROUND(I92*H92,2)</f>
        <v>0</v>
      </c>
      <c r="BL92" s="19" t="s">
        <v>134</v>
      </c>
      <c r="BM92" s="176" t="s">
        <v>840</v>
      </c>
    </row>
    <row r="93" s="2" customFormat="1" ht="16.5" customHeight="1">
      <c r="A93" s="38"/>
      <c r="B93" s="164"/>
      <c r="C93" s="165" t="s">
        <v>172</v>
      </c>
      <c r="D93" s="165" t="s">
        <v>129</v>
      </c>
      <c r="E93" s="166" t="s">
        <v>841</v>
      </c>
      <c r="F93" s="167" t="s">
        <v>842</v>
      </c>
      <c r="G93" s="168" t="s">
        <v>286</v>
      </c>
      <c r="H93" s="169">
        <v>1</v>
      </c>
      <c r="I93" s="170"/>
      <c r="J93" s="171">
        <f>ROUND(I93*H93,2)</f>
        <v>0</v>
      </c>
      <c r="K93" s="167" t="s">
        <v>3</v>
      </c>
      <c r="L93" s="39"/>
      <c r="M93" s="172" t="s">
        <v>3</v>
      </c>
      <c r="N93" s="173" t="s">
        <v>42</v>
      </c>
      <c r="O93" s="72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76" t="s">
        <v>134</v>
      </c>
      <c r="AT93" s="176" t="s">
        <v>129</v>
      </c>
      <c r="AU93" s="176" t="s">
        <v>81</v>
      </c>
      <c r="AY93" s="19" t="s">
        <v>125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19" t="s">
        <v>79</v>
      </c>
      <c r="BK93" s="177">
        <f>ROUND(I93*H93,2)</f>
        <v>0</v>
      </c>
      <c r="BL93" s="19" t="s">
        <v>134</v>
      </c>
      <c r="BM93" s="176" t="s">
        <v>843</v>
      </c>
    </row>
    <row r="94" s="2" customFormat="1" ht="16.5" customHeight="1">
      <c r="A94" s="38"/>
      <c r="B94" s="164"/>
      <c r="C94" s="165" t="s">
        <v>236</v>
      </c>
      <c r="D94" s="165" t="s">
        <v>129</v>
      </c>
      <c r="E94" s="166" t="s">
        <v>844</v>
      </c>
      <c r="F94" s="167" t="s">
        <v>845</v>
      </c>
      <c r="G94" s="168" t="s">
        <v>286</v>
      </c>
      <c r="H94" s="169">
        <v>1</v>
      </c>
      <c r="I94" s="170"/>
      <c r="J94" s="171">
        <f>ROUND(I94*H94,2)</f>
        <v>0</v>
      </c>
      <c r="K94" s="167" t="s">
        <v>3</v>
      </c>
      <c r="L94" s="39"/>
      <c r="M94" s="172" t="s">
        <v>3</v>
      </c>
      <c r="N94" s="173" t="s">
        <v>42</v>
      </c>
      <c r="O94" s="72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76" t="s">
        <v>134</v>
      </c>
      <c r="AT94" s="176" t="s">
        <v>129</v>
      </c>
      <c r="AU94" s="176" t="s">
        <v>81</v>
      </c>
      <c r="AY94" s="19" t="s">
        <v>125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9" t="s">
        <v>79</v>
      </c>
      <c r="BK94" s="177">
        <f>ROUND(I94*H94,2)</f>
        <v>0</v>
      </c>
      <c r="BL94" s="19" t="s">
        <v>134</v>
      </c>
      <c r="BM94" s="176" t="s">
        <v>846</v>
      </c>
    </row>
    <row r="95" s="2" customFormat="1" ht="16.5" customHeight="1">
      <c r="A95" s="38"/>
      <c r="B95" s="164"/>
      <c r="C95" s="165" t="s">
        <v>156</v>
      </c>
      <c r="D95" s="165" t="s">
        <v>129</v>
      </c>
      <c r="E95" s="166" t="s">
        <v>847</v>
      </c>
      <c r="F95" s="167" t="s">
        <v>848</v>
      </c>
      <c r="G95" s="168" t="s">
        <v>286</v>
      </c>
      <c r="H95" s="169">
        <v>1</v>
      </c>
      <c r="I95" s="170"/>
      <c r="J95" s="171">
        <f>ROUND(I95*H95,2)</f>
        <v>0</v>
      </c>
      <c r="K95" s="167" t="s">
        <v>3</v>
      </c>
      <c r="L95" s="39"/>
      <c r="M95" s="172" t="s">
        <v>3</v>
      </c>
      <c r="N95" s="173" t="s">
        <v>42</v>
      </c>
      <c r="O95" s="72"/>
      <c r="P95" s="174">
        <f>O95*H95</f>
        <v>0</v>
      </c>
      <c r="Q95" s="174">
        <v>0</v>
      </c>
      <c r="R95" s="174">
        <f>Q95*H95</f>
        <v>0</v>
      </c>
      <c r="S95" s="174">
        <v>0</v>
      </c>
      <c r="T95" s="17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76" t="s">
        <v>134</v>
      </c>
      <c r="AT95" s="176" t="s">
        <v>129</v>
      </c>
      <c r="AU95" s="176" t="s">
        <v>81</v>
      </c>
      <c r="AY95" s="19" t="s">
        <v>125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9" t="s">
        <v>79</v>
      </c>
      <c r="BK95" s="177">
        <f>ROUND(I95*H95,2)</f>
        <v>0</v>
      </c>
      <c r="BL95" s="19" t="s">
        <v>134</v>
      </c>
      <c r="BM95" s="176" t="s">
        <v>849</v>
      </c>
    </row>
    <row r="96" s="2" customFormat="1" ht="16.5" customHeight="1">
      <c r="A96" s="38"/>
      <c r="B96" s="164"/>
      <c r="C96" s="165" t="s">
        <v>249</v>
      </c>
      <c r="D96" s="165" t="s">
        <v>129</v>
      </c>
      <c r="E96" s="166" t="s">
        <v>850</v>
      </c>
      <c r="F96" s="167" t="s">
        <v>851</v>
      </c>
      <c r="G96" s="168" t="s">
        <v>286</v>
      </c>
      <c r="H96" s="169">
        <v>1</v>
      </c>
      <c r="I96" s="170"/>
      <c r="J96" s="171">
        <f>ROUND(I96*H96,2)</f>
        <v>0</v>
      </c>
      <c r="K96" s="167" t="s">
        <v>3</v>
      </c>
      <c r="L96" s="39"/>
      <c r="M96" s="172" t="s">
        <v>3</v>
      </c>
      <c r="N96" s="173" t="s">
        <v>42</v>
      </c>
      <c r="O96" s="72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76" t="s">
        <v>134</v>
      </c>
      <c r="AT96" s="176" t="s">
        <v>129</v>
      </c>
      <c r="AU96" s="176" t="s">
        <v>81</v>
      </c>
      <c r="AY96" s="19" t="s">
        <v>125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9" t="s">
        <v>79</v>
      </c>
      <c r="BK96" s="177">
        <f>ROUND(I96*H96,2)</f>
        <v>0</v>
      </c>
      <c r="BL96" s="19" t="s">
        <v>134</v>
      </c>
      <c r="BM96" s="176" t="s">
        <v>852</v>
      </c>
    </row>
    <row r="97" s="2" customFormat="1" ht="16.5" customHeight="1">
      <c r="A97" s="38"/>
      <c r="B97" s="164"/>
      <c r="C97" s="165" t="s">
        <v>256</v>
      </c>
      <c r="D97" s="165" t="s">
        <v>129</v>
      </c>
      <c r="E97" s="166" t="s">
        <v>853</v>
      </c>
      <c r="F97" s="167" t="s">
        <v>854</v>
      </c>
      <c r="G97" s="168" t="s">
        <v>286</v>
      </c>
      <c r="H97" s="169">
        <v>1</v>
      </c>
      <c r="I97" s="170"/>
      <c r="J97" s="171">
        <f>ROUND(I97*H97,2)</f>
        <v>0</v>
      </c>
      <c r="K97" s="167" t="s">
        <v>3</v>
      </c>
      <c r="L97" s="39"/>
      <c r="M97" s="172" t="s">
        <v>3</v>
      </c>
      <c r="N97" s="173" t="s">
        <v>42</v>
      </c>
      <c r="O97" s="72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76" t="s">
        <v>134</v>
      </c>
      <c r="AT97" s="176" t="s">
        <v>129</v>
      </c>
      <c r="AU97" s="176" t="s">
        <v>81</v>
      </c>
      <c r="AY97" s="19" t="s">
        <v>125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9" t="s">
        <v>79</v>
      </c>
      <c r="BK97" s="177">
        <f>ROUND(I97*H97,2)</f>
        <v>0</v>
      </c>
      <c r="BL97" s="19" t="s">
        <v>134</v>
      </c>
      <c r="BM97" s="176" t="s">
        <v>855</v>
      </c>
    </row>
    <row r="98" s="2" customFormat="1" ht="16.5" customHeight="1">
      <c r="A98" s="38"/>
      <c r="B98" s="164"/>
      <c r="C98" s="165" t="s">
        <v>260</v>
      </c>
      <c r="D98" s="165" t="s">
        <v>129</v>
      </c>
      <c r="E98" s="166" t="s">
        <v>856</v>
      </c>
      <c r="F98" s="167" t="s">
        <v>857</v>
      </c>
      <c r="G98" s="168" t="s">
        <v>286</v>
      </c>
      <c r="H98" s="169">
        <v>1</v>
      </c>
      <c r="I98" s="170"/>
      <c r="J98" s="171">
        <f>ROUND(I98*H98,2)</f>
        <v>0</v>
      </c>
      <c r="K98" s="167" t="s">
        <v>3</v>
      </c>
      <c r="L98" s="39"/>
      <c r="M98" s="172" t="s">
        <v>3</v>
      </c>
      <c r="N98" s="173" t="s">
        <v>42</v>
      </c>
      <c r="O98" s="72"/>
      <c r="P98" s="174">
        <f>O98*H98</f>
        <v>0</v>
      </c>
      <c r="Q98" s="174">
        <v>0</v>
      </c>
      <c r="R98" s="174">
        <f>Q98*H98</f>
        <v>0</v>
      </c>
      <c r="S98" s="174">
        <v>0</v>
      </c>
      <c r="T98" s="17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76" t="s">
        <v>134</v>
      </c>
      <c r="AT98" s="176" t="s">
        <v>129</v>
      </c>
      <c r="AU98" s="176" t="s">
        <v>81</v>
      </c>
      <c r="AY98" s="19" t="s">
        <v>125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9" t="s">
        <v>79</v>
      </c>
      <c r="BK98" s="177">
        <f>ROUND(I98*H98,2)</f>
        <v>0</v>
      </c>
      <c r="BL98" s="19" t="s">
        <v>134</v>
      </c>
      <c r="BM98" s="176" t="s">
        <v>858</v>
      </c>
    </row>
    <row r="99" s="2" customFormat="1" ht="16.5" customHeight="1">
      <c r="A99" s="38"/>
      <c r="B99" s="164"/>
      <c r="C99" s="165" t="s">
        <v>266</v>
      </c>
      <c r="D99" s="165" t="s">
        <v>129</v>
      </c>
      <c r="E99" s="166" t="s">
        <v>859</v>
      </c>
      <c r="F99" s="167" t="s">
        <v>860</v>
      </c>
      <c r="G99" s="168" t="s">
        <v>286</v>
      </c>
      <c r="H99" s="169">
        <v>1</v>
      </c>
      <c r="I99" s="170"/>
      <c r="J99" s="171">
        <f>ROUND(I99*H99,2)</f>
        <v>0</v>
      </c>
      <c r="K99" s="167" t="s">
        <v>3</v>
      </c>
      <c r="L99" s="39"/>
      <c r="M99" s="172" t="s">
        <v>3</v>
      </c>
      <c r="N99" s="173" t="s">
        <v>42</v>
      </c>
      <c r="O99" s="72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76" t="s">
        <v>134</v>
      </c>
      <c r="AT99" s="176" t="s">
        <v>129</v>
      </c>
      <c r="AU99" s="176" t="s">
        <v>81</v>
      </c>
      <c r="AY99" s="19" t="s">
        <v>125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9" t="s">
        <v>79</v>
      </c>
      <c r="BK99" s="177">
        <f>ROUND(I99*H99,2)</f>
        <v>0</v>
      </c>
      <c r="BL99" s="19" t="s">
        <v>134</v>
      </c>
      <c r="BM99" s="176" t="s">
        <v>861</v>
      </c>
    </row>
    <row r="100" s="2" customFormat="1" ht="16.5" customHeight="1">
      <c r="A100" s="38"/>
      <c r="B100" s="164"/>
      <c r="C100" s="165" t="s">
        <v>271</v>
      </c>
      <c r="D100" s="165" t="s">
        <v>129</v>
      </c>
      <c r="E100" s="166" t="s">
        <v>862</v>
      </c>
      <c r="F100" s="167" t="s">
        <v>863</v>
      </c>
      <c r="G100" s="168" t="s">
        <v>286</v>
      </c>
      <c r="H100" s="169">
        <v>1</v>
      </c>
      <c r="I100" s="170"/>
      <c r="J100" s="171">
        <f>ROUND(I100*H100,2)</f>
        <v>0</v>
      </c>
      <c r="K100" s="167" t="s">
        <v>3</v>
      </c>
      <c r="L100" s="39"/>
      <c r="M100" s="222" t="s">
        <v>3</v>
      </c>
      <c r="N100" s="223" t="s">
        <v>42</v>
      </c>
      <c r="O100" s="224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76" t="s">
        <v>134</v>
      </c>
      <c r="AT100" s="176" t="s">
        <v>129</v>
      </c>
      <c r="AU100" s="176" t="s">
        <v>81</v>
      </c>
      <c r="AY100" s="19" t="s">
        <v>125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9" t="s">
        <v>79</v>
      </c>
      <c r="BK100" s="177">
        <f>ROUND(I100*H100,2)</f>
        <v>0</v>
      </c>
      <c r="BL100" s="19" t="s">
        <v>134</v>
      </c>
      <c r="BM100" s="176" t="s">
        <v>864</v>
      </c>
    </row>
    <row r="101" s="2" customFormat="1" ht="6.96" customHeight="1">
      <c r="A101" s="38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39"/>
      <c r="M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</sheetData>
  <autoFilter ref="C82:K10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7" customWidth="1"/>
    <col min="2" max="2" width="1.667969" style="227" customWidth="1"/>
    <col min="3" max="4" width="5" style="227" customWidth="1"/>
    <col min="5" max="5" width="11.66016" style="227" customWidth="1"/>
    <col min="6" max="6" width="9.160156" style="227" customWidth="1"/>
    <col min="7" max="7" width="5" style="227" customWidth="1"/>
    <col min="8" max="8" width="77.83203" style="227" customWidth="1"/>
    <col min="9" max="10" width="20" style="227" customWidth="1"/>
    <col min="11" max="11" width="1.667969" style="227" customWidth="1"/>
  </cols>
  <sheetData>
    <row r="1" s="1" customFormat="1" ht="37.5" customHeight="1"/>
    <row r="2" s="1" customFormat="1" ht="7.5" customHeight="1">
      <c r="B2" s="228"/>
      <c r="C2" s="229"/>
      <c r="D2" s="229"/>
      <c r="E2" s="229"/>
      <c r="F2" s="229"/>
      <c r="G2" s="229"/>
      <c r="H2" s="229"/>
      <c r="I2" s="229"/>
      <c r="J2" s="229"/>
      <c r="K2" s="230"/>
    </row>
    <row r="3" s="16" customFormat="1" ht="45" customHeight="1">
      <c r="B3" s="231"/>
      <c r="C3" s="232" t="s">
        <v>865</v>
      </c>
      <c r="D3" s="232"/>
      <c r="E3" s="232"/>
      <c r="F3" s="232"/>
      <c r="G3" s="232"/>
      <c r="H3" s="232"/>
      <c r="I3" s="232"/>
      <c r="J3" s="232"/>
      <c r="K3" s="233"/>
    </row>
    <row r="4" s="1" customFormat="1" ht="25.5" customHeight="1">
      <c r="B4" s="234"/>
      <c r="C4" s="235" t="s">
        <v>866</v>
      </c>
      <c r="D4" s="235"/>
      <c r="E4" s="235"/>
      <c r="F4" s="235"/>
      <c r="G4" s="235"/>
      <c r="H4" s="235"/>
      <c r="I4" s="235"/>
      <c r="J4" s="235"/>
      <c r="K4" s="236"/>
    </row>
    <row r="5" s="1" customFormat="1" ht="5.25" customHeight="1">
      <c r="B5" s="234"/>
      <c r="C5" s="237"/>
      <c r="D5" s="237"/>
      <c r="E5" s="237"/>
      <c r="F5" s="237"/>
      <c r="G5" s="237"/>
      <c r="H5" s="237"/>
      <c r="I5" s="237"/>
      <c r="J5" s="237"/>
      <c r="K5" s="236"/>
    </row>
    <row r="6" s="1" customFormat="1" ht="15" customHeight="1">
      <c r="B6" s="234"/>
      <c r="C6" s="238" t="s">
        <v>867</v>
      </c>
      <c r="D6" s="238"/>
      <c r="E6" s="238"/>
      <c r="F6" s="238"/>
      <c r="G6" s="238"/>
      <c r="H6" s="238"/>
      <c r="I6" s="238"/>
      <c r="J6" s="238"/>
      <c r="K6" s="236"/>
    </row>
    <row r="7" s="1" customFormat="1" ht="15" customHeight="1">
      <c r="B7" s="239"/>
      <c r="C7" s="238" t="s">
        <v>868</v>
      </c>
      <c r="D7" s="238"/>
      <c r="E7" s="238"/>
      <c r="F7" s="238"/>
      <c r="G7" s="238"/>
      <c r="H7" s="238"/>
      <c r="I7" s="238"/>
      <c r="J7" s="238"/>
      <c r="K7" s="236"/>
    </row>
    <row r="8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="1" customFormat="1" ht="15" customHeight="1">
      <c r="B9" s="239"/>
      <c r="C9" s="238" t="s">
        <v>869</v>
      </c>
      <c r="D9" s="238"/>
      <c r="E9" s="238"/>
      <c r="F9" s="238"/>
      <c r="G9" s="238"/>
      <c r="H9" s="238"/>
      <c r="I9" s="238"/>
      <c r="J9" s="238"/>
      <c r="K9" s="236"/>
    </row>
    <row r="10" s="1" customFormat="1" ht="15" customHeight="1">
      <c r="B10" s="239"/>
      <c r="C10" s="238"/>
      <c r="D10" s="238" t="s">
        <v>870</v>
      </c>
      <c r="E10" s="238"/>
      <c r="F10" s="238"/>
      <c r="G10" s="238"/>
      <c r="H10" s="238"/>
      <c r="I10" s="238"/>
      <c r="J10" s="238"/>
      <c r="K10" s="236"/>
    </row>
    <row r="11" s="1" customFormat="1" ht="15" customHeight="1">
      <c r="B11" s="239"/>
      <c r="C11" s="240"/>
      <c r="D11" s="238" t="s">
        <v>871</v>
      </c>
      <c r="E11" s="238"/>
      <c r="F11" s="238"/>
      <c r="G11" s="238"/>
      <c r="H11" s="238"/>
      <c r="I11" s="238"/>
      <c r="J11" s="238"/>
      <c r="K11" s="236"/>
    </row>
    <row r="12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="1" customFormat="1" ht="15" customHeight="1">
      <c r="B13" s="239"/>
      <c r="C13" s="240"/>
      <c r="D13" s="241" t="s">
        <v>872</v>
      </c>
      <c r="E13" s="238"/>
      <c r="F13" s="238"/>
      <c r="G13" s="238"/>
      <c r="H13" s="238"/>
      <c r="I13" s="238"/>
      <c r="J13" s="238"/>
      <c r="K13" s="236"/>
    </row>
    <row r="14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="1" customFormat="1" ht="15" customHeight="1">
      <c r="B15" s="239"/>
      <c r="C15" s="240"/>
      <c r="D15" s="238" t="s">
        <v>873</v>
      </c>
      <c r="E15" s="238"/>
      <c r="F15" s="238"/>
      <c r="G15" s="238"/>
      <c r="H15" s="238"/>
      <c r="I15" s="238"/>
      <c r="J15" s="238"/>
      <c r="K15" s="236"/>
    </row>
    <row r="16" s="1" customFormat="1" ht="15" customHeight="1">
      <c r="B16" s="239"/>
      <c r="C16" s="240"/>
      <c r="D16" s="238" t="s">
        <v>874</v>
      </c>
      <c r="E16" s="238"/>
      <c r="F16" s="238"/>
      <c r="G16" s="238"/>
      <c r="H16" s="238"/>
      <c r="I16" s="238"/>
      <c r="J16" s="238"/>
      <c r="K16" s="236"/>
    </row>
    <row r="17" s="1" customFormat="1" ht="15" customHeight="1">
      <c r="B17" s="239"/>
      <c r="C17" s="240"/>
      <c r="D17" s="238" t="s">
        <v>875</v>
      </c>
      <c r="E17" s="238"/>
      <c r="F17" s="238"/>
      <c r="G17" s="238"/>
      <c r="H17" s="238"/>
      <c r="I17" s="238"/>
      <c r="J17" s="238"/>
      <c r="K17" s="236"/>
    </row>
    <row r="18" s="1" customFormat="1" ht="15" customHeight="1">
      <c r="B18" s="239"/>
      <c r="C18" s="240"/>
      <c r="D18" s="240"/>
      <c r="E18" s="242" t="s">
        <v>78</v>
      </c>
      <c r="F18" s="238" t="s">
        <v>876</v>
      </c>
      <c r="G18" s="238"/>
      <c r="H18" s="238"/>
      <c r="I18" s="238"/>
      <c r="J18" s="238"/>
      <c r="K18" s="236"/>
    </row>
    <row r="19" s="1" customFormat="1" ht="15" customHeight="1">
      <c r="B19" s="239"/>
      <c r="C19" s="240"/>
      <c r="D19" s="240"/>
      <c r="E19" s="242" t="s">
        <v>877</v>
      </c>
      <c r="F19" s="238" t="s">
        <v>878</v>
      </c>
      <c r="G19" s="238"/>
      <c r="H19" s="238"/>
      <c r="I19" s="238"/>
      <c r="J19" s="238"/>
      <c r="K19" s="236"/>
    </row>
    <row r="20" s="1" customFormat="1" ht="15" customHeight="1">
      <c r="B20" s="239"/>
      <c r="C20" s="240"/>
      <c r="D20" s="240"/>
      <c r="E20" s="242" t="s">
        <v>879</v>
      </c>
      <c r="F20" s="238" t="s">
        <v>880</v>
      </c>
      <c r="G20" s="238"/>
      <c r="H20" s="238"/>
      <c r="I20" s="238"/>
      <c r="J20" s="238"/>
      <c r="K20" s="236"/>
    </row>
    <row r="21" s="1" customFormat="1" ht="15" customHeight="1">
      <c r="B21" s="239"/>
      <c r="C21" s="240"/>
      <c r="D21" s="240"/>
      <c r="E21" s="242" t="s">
        <v>881</v>
      </c>
      <c r="F21" s="238" t="s">
        <v>882</v>
      </c>
      <c r="G21" s="238"/>
      <c r="H21" s="238"/>
      <c r="I21" s="238"/>
      <c r="J21" s="238"/>
      <c r="K21" s="236"/>
    </row>
    <row r="22" s="1" customFormat="1" ht="15" customHeight="1">
      <c r="B22" s="239"/>
      <c r="C22" s="240"/>
      <c r="D22" s="240"/>
      <c r="E22" s="242" t="s">
        <v>883</v>
      </c>
      <c r="F22" s="238" t="s">
        <v>884</v>
      </c>
      <c r="G22" s="238"/>
      <c r="H22" s="238"/>
      <c r="I22" s="238"/>
      <c r="J22" s="238"/>
      <c r="K22" s="236"/>
    </row>
    <row r="23" s="1" customFormat="1" ht="15" customHeight="1">
      <c r="B23" s="239"/>
      <c r="C23" s="240"/>
      <c r="D23" s="240"/>
      <c r="E23" s="242" t="s">
        <v>885</v>
      </c>
      <c r="F23" s="238" t="s">
        <v>886</v>
      </c>
      <c r="G23" s="238"/>
      <c r="H23" s="238"/>
      <c r="I23" s="238"/>
      <c r="J23" s="238"/>
      <c r="K23" s="236"/>
    </row>
    <row r="24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="1" customFormat="1" ht="15" customHeight="1">
      <c r="B25" s="239"/>
      <c r="C25" s="238" t="s">
        <v>887</v>
      </c>
      <c r="D25" s="238"/>
      <c r="E25" s="238"/>
      <c r="F25" s="238"/>
      <c r="G25" s="238"/>
      <c r="H25" s="238"/>
      <c r="I25" s="238"/>
      <c r="J25" s="238"/>
      <c r="K25" s="236"/>
    </row>
    <row r="26" s="1" customFormat="1" ht="15" customHeight="1">
      <c r="B26" s="239"/>
      <c r="C26" s="238" t="s">
        <v>888</v>
      </c>
      <c r="D26" s="238"/>
      <c r="E26" s="238"/>
      <c r="F26" s="238"/>
      <c r="G26" s="238"/>
      <c r="H26" s="238"/>
      <c r="I26" s="238"/>
      <c r="J26" s="238"/>
      <c r="K26" s="236"/>
    </row>
    <row r="27" s="1" customFormat="1" ht="15" customHeight="1">
      <c r="B27" s="239"/>
      <c r="C27" s="238"/>
      <c r="D27" s="238" t="s">
        <v>889</v>
      </c>
      <c r="E27" s="238"/>
      <c r="F27" s="238"/>
      <c r="G27" s="238"/>
      <c r="H27" s="238"/>
      <c r="I27" s="238"/>
      <c r="J27" s="238"/>
      <c r="K27" s="236"/>
    </row>
    <row r="28" s="1" customFormat="1" ht="15" customHeight="1">
      <c r="B28" s="239"/>
      <c r="C28" s="240"/>
      <c r="D28" s="238" t="s">
        <v>890</v>
      </c>
      <c r="E28" s="238"/>
      <c r="F28" s="238"/>
      <c r="G28" s="238"/>
      <c r="H28" s="238"/>
      <c r="I28" s="238"/>
      <c r="J28" s="238"/>
      <c r="K28" s="236"/>
    </row>
    <row r="29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="1" customFormat="1" ht="15" customHeight="1">
      <c r="B30" s="239"/>
      <c r="C30" s="240"/>
      <c r="D30" s="238" t="s">
        <v>891</v>
      </c>
      <c r="E30" s="238"/>
      <c r="F30" s="238"/>
      <c r="G30" s="238"/>
      <c r="H30" s="238"/>
      <c r="I30" s="238"/>
      <c r="J30" s="238"/>
      <c r="K30" s="236"/>
    </row>
    <row r="31" s="1" customFormat="1" ht="15" customHeight="1">
      <c r="B31" s="239"/>
      <c r="C31" s="240"/>
      <c r="D31" s="238" t="s">
        <v>892</v>
      </c>
      <c r="E31" s="238"/>
      <c r="F31" s="238"/>
      <c r="G31" s="238"/>
      <c r="H31" s="238"/>
      <c r="I31" s="238"/>
      <c r="J31" s="238"/>
      <c r="K31" s="236"/>
    </row>
    <row r="32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="1" customFormat="1" ht="15" customHeight="1">
      <c r="B33" s="239"/>
      <c r="C33" s="240"/>
      <c r="D33" s="238" t="s">
        <v>893</v>
      </c>
      <c r="E33" s="238"/>
      <c r="F33" s="238"/>
      <c r="G33" s="238"/>
      <c r="H33" s="238"/>
      <c r="I33" s="238"/>
      <c r="J33" s="238"/>
      <c r="K33" s="236"/>
    </row>
    <row r="34" s="1" customFormat="1" ht="15" customHeight="1">
      <c r="B34" s="239"/>
      <c r="C34" s="240"/>
      <c r="D34" s="238" t="s">
        <v>894</v>
      </c>
      <c r="E34" s="238"/>
      <c r="F34" s="238"/>
      <c r="G34" s="238"/>
      <c r="H34" s="238"/>
      <c r="I34" s="238"/>
      <c r="J34" s="238"/>
      <c r="K34" s="236"/>
    </row>
    <row r="35" s="1" customFormat="1" ht="15" customHeight="1">
      <c r="B35" s="239"/>
      <c r="C35" s="240"/>
      <c r="D35" s="238" t="s">
        <v>895</v>
      </c>
      <c r="E35" s="238"/>
      <c r="F35" s="238"/>
      <c r="G35" s="238"/>
      <c r="H35" s="238"/>
      <c r="I35" s="238"/>
      <c r="J35" s="238"/>
      <c r="K35" s="236"/>
    </row>
    <row r="36" s="1" customFormat="1" ht="15" customHeight="1">
      <c r="B36" s="239"/>
      <c r="C36" s="240"/>
      <c r="D36" s="238"/>
      <c r="E36" s="241" t="s">
        <v>111</v>
      </c>
      <c r="F36" s="238"/>
      <c r="G36" s="238" t="s">
        <v>896</v>
      </c>
      <c r="H36" s="238"/>
      <c r="I36" s="238"/>
      <c r="J36" s="238"/>
      <c r="K36" s="236"/>
    </row>
    <row r="37" s="1" customFormat="1" ht="30.75" customHeight="1">
      <c r="B37" s="239"/>
      <c r="C37" s="240"/>
      <c r="D37" s="238"/>
      <c r="E37" s="241" t="s">
        <v>897</v>
      </c>
      <c r="F37" s="238"/>
      <c r="G37" s="238" t="s">
        <v>898</v>
      </c>
      <c r="H37" s="238"/>
      <c r="I37" s="238"/>
      <c r="J37" s="238"/>
      <c r="K37" s="236"/>
    </row>
    <row r="38" s="1" customFormat="1" ht="15" customHeight="1">
      <c r="B38" s="239"/>
      <c r="C38" s="240"/>
      <c r="D38" s="238"/>
      <c r="E38" s="241" t="s">
        <v>52</v>
      </c>
      <c r="F38" s="238"/>
      <c r="G38" s="238" t="s">
        <v>899</v>
      </c>
      <c r="H38" s="238"/>
      <c r="I38" s="238"/>
      <c r="J38" s="238"/>
      <c r="K38" s="236"/>
    </row>
    <row r="39" s="1" customFormat="1" ht="15" customHeight="1">
      <c r="B39" s="239"/>
      <c r="C39" s="240"/>
      <c r="D39" s="238"/>
      <c r="E39" s="241" t="s">
        <v>53</v>
      </c>
      <c r="F39" s="238"/>
      <c r="G39" s="238" t="s">
        <v>900</v>
      </c>
      <c r="H39" s="238"/>
      <c r="I39" s="238"/>
      <c r="J39" s="238"/>
      <c r="K39" s="236"/>
    </row>
    <row r="40" s="1" customFormat="1" ht="15" customHeight="1">
      <c r="B40" s="239"/>
      <c r="C40" s="240"/>
      <c r="D40" s="238"/>
      <c r="E40" s="241" t="s">
        <v>112</v>
      </c>
      <c r="F40" s="238"/>
      <c r="G40" s="238" t="s">
        <v>901</v>
      </c>
      <c r="H40" s="238"/>
      <c r="I40" s="238"/>
      <c r="J40" s="238"/>
      <c r="K40" s="236"/>
    </row>
    <row r="41" s="1" customFormat="1" ht="15" customHeight="1">
      <c r="B41" s="239"/>
      <c r="C41" s="240"/>
      <c r="D41" s="238"/>
      <c r="E41" s="241" t="s">
        <v>113</v>
      </c>
      <c r="F41" s="238"/>
      <c r="G41" s="238" t="s">
        <v>902</v>
      </c>
      <c r="H41" s="238"/>
      <c r="I41" s="238"/>
      <c r="J41" s="238"/>
      <c r="K41" s="236"/>
    </row>
    <row r="42" s="1" customFormat="1" ht="15" customHeight="1">
      <c r="B42" s="239"/>
      <c r="C42" s="240"/>
      <c r="D42" s="238"/>
      <c r="E42" s="241" t="s">
        <v>903</v>
      </c>
      <c r="F42" s="238"/>
      <c r="G42" s="238" t="s">
        <v>904</v>
      </c>
      <c r="H42" s="238"/>
      <c r="I42" s="238"/>
      <c r="J42" s="238"/>
      <c r="K42" s="236"/>
    </row>
    <row r="43" s="1" customFormat="1" ht="15" customHeight="1">
      <c r="B43" s="239"/>
      <c r="C43" s="240"/>
      <c r="D43" s="238"/>
      <c r="E43" s="241"/>
      <c r="F43" s="238"/>
      <c r="G43" s="238" t="s">
        <v>905</v>
      </c>
      <c r="H43" s="238"/>
      <c r="I43" s="238"/>
      <c r="J43" s="238"/>
      <c r="K43" s="236"/>
    </row>
    <row r="44" s="1" customFormat="1" ht="15" customHeight="1">
      <c r="B44" s="239"/>
      <c r="C44" s="240"/>
      <c r="D44" s="238"/>
      <c r="E44" s="241" t="s">
        <v>906</v>
      </c>
      <c r="F44" s="238"/>
      <c r="G44" s="238" t="s">
        <v>907</v>
      </c>
      <c r="H44" s="238"/>
      <c r="I44" s="238"/>
      <c r="J44" s="238"/>
      <c r="K44" s="236"/>
    </row>
    <row r="45" s="1" customFormat="1" ht="15" customHeight="1">
      <c r="B45" s="239"/>
      <c r="C45" s="240"/>
      <c r="D45" s="238"/>
      <c r="E45" s="241" t="s">
        <v>115</v>
      </c>
      <c r="F45" s="238"/>
      <c r="G45" s="238" t="s">
        <v>908</v>
      </c>
      <c r="H45" s="238"/>
      <c r="I45" s="238"/>
      <c r="J45" s="238"/>
      <c r="K45" s="236"/>
    </row>
    <row r="46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="1" customFormat="1" ht="15" customHeight="1">
      <c r="B47" s="239"/>
      <c r="C47" s="240"/>
      <c r="D47" s="238" t="s">
        <v>909</v>
      </c>
      <c r="E47" s="238"/>
      <c r="F47" s="238"/>
      <c r="G47" s="238"/>
      <c r="H47" s="238"/>
      <c r="I47" s="238"/>
      <c r="J47" s="238"/>
      <c r="K47" s="236"/>
    </row>
    <row r="48" s="1" customFormat="1" ht="15" customHeight="1">
      <c r="B48" s="239"/>
      <c r="C48" s="240"/>
      <c r="D48" s="240"/>
      <c r="E48" s="238" t="s">
        <v>910</v>
      </c>
      <c r="F48" s="238"/>
      <c r="G48" s="238"/>
      <c r="H48" s="238"/>
      <c r="I48" s="238"/>
      <c r="J48" s="238"/>
      <c r="K48" s="236"/>
    </row>
    <row r="49" s="1" customFormat="1" ht="15" customHeight="1">
      <c r="B49" s="239"/>
      <c r="C49" s="240"/>
      <c r="D49" s="240"/>
      <c r="E49" s="238" t="s">
        <v>911</v>
      </c>
      <c r="F49" s="238"/>
      <c r="G49" s="238"/>
      <c r="H49" s="238"/>
      <c r="I49" s="238"/>
      <c r="J49" s="238"/>
      <c r="K49" s="236"/>
    </row>
    <row r="50" s="1" customFormat="1" ht="15" customHeight="1">
      <c r="B50" s="239"/>
      <c r="C50" s="240"/>
      <c r="D50" s="240"/>
      <c r="E50" s="238" t="s">
        <v>912</v>
      </c>
      <c r="F50" s="238"/>
      <c r="G50" s="238"/>
      <c r="H50" s="238"/>
      <c r="I50" s="238"/>
      <c r="J50" s="238"/>
      <c r="K50" s="236"/>
    </row>
    <row r="51" s="1" customFormat="1" ht="15" customHeight="1">
      <c r="B51" s="239"/>
      <c r="C51" s="240"/>
      <c r="D51" s="238" t="s">
        <v>913</v>
      </c>
      <c r="E51" s="238"/>
      <c r="F51" s="238"/>
      <c r="G51" s="238"/>
      <c r="H51" s="238"/>
      <c r="I51" s="238"/>
      <c r="J51" s="238"/>
      <c r="K51" s="236"/>
    </row>
    <row r="52" s="1" customFormat="1" ht="25.5" customHeight="1">
      <c r="B52" s="234"/>
      <c r="C52" s="235" t="s">
        <v>914</v>
      </c>
      <c r="D52" s="235"/>
      <c r="E52" s="235"/>
      <c r="F52" s="235"/>
      <c r="G52" s="235"/>
      <c r="H52" s="235"/>
      <c r="I52" s="235"/>
      <c r="J52" s="235"/>
      <c r="K52" s="236"/>
    </row>
    <row r="53" s="1" customFormat="1" ht="5.25" customHeight="1">
      <c r="B53" s="234"/>
      <c r="C53" s="237"/>
      <c r="D53" s="237"/>
      <c r="E53" s="237"/>
      <c r="F53" s="237"/>
      <c r="G53" s="237"/>
      <c r="H53" s="237"/>
      <c r="I53" s="237"/>
      <c r="J53" s="237"/>
      <c r="K53" s="236"/>
    </row>
    <row r="54" s="1" customFormat="1" ht="15" customHeight="1">
      <c r="B54" s="234"/>
      <c r="C54" s="238" t="s">
        <v>915</v>
      </c>
      <c r="D54" s="238"/>
      <c r="E54" s="238"/>
      <c r="F54" s="238"/>
      <c r="G54" s="238"/>
      <c r="H54" s="238"/>
      <c r="I54" s="238"/>
      <c r="J54" s="238"/>
      <c r="K54" s="236"/>
    </row>
    <row r="55" s="1" customFormat="1" ht="15" customHeight="1">
      <c r="B55" s="234"/>
      <c r="C55" s="238" t="s">
        <v>916</v>
      </c>
      <c r="D55" s="238"/>
      <c r="E55" s="238"/>
      <c r="F55" s="238"/>
      <c r="G55" s="238"/>
      <c r="H55" s="238"/>
      <c r="I55" s="238"/>
      <c r="J55" s="238"/>
      <c r="K55" s="236"/>
    </row>
    <row r="56" s="1" customFormat="1" ht="12.75" customHeight="1">
      <c r="B56" s="234"/>
      <c r="C56" s="238"/>
      <c r="D56" s="238"/>
      <c r="E56" s="238"/>
      <c r="F56" s="238"/>
      <c r="G56" s="238"/>
      <c r="H56" s="238"/>
      <c r="I56" s="238"/>
      <c r="J56" s="238"/>
      <c r="K56" s="236"/>
    </row>
    <row r="57" s="1" customFormat="1" ht="15" customHeight="1">
      <c r="B57" s="234"/>
      <c r="C57" s="238" t="s">
        <v>917</v>
      </c>
      <c r="D57" s="238"/>
      <c r="E57" s="238"/>
      <c r="F57" s="238"/>
      <c r="G57" s="238"/>
      <c r="H57" s="238"/>
      <c r="I57" s="238"/>
      <c r="J57" s="238"/>
      <c r="K57" s="236"/>
    </row>
    <row r="58" s="1" customFormat="1" ht="15" customHeight="1">
      <c r="B58" s="234"/>
      <c r="C58" s="240"/>
      <c r="D58" s="238" t="s">
        <v>918</v>
      </c>
      <c r="E58" s="238"/>
      <c r="F58" s="238"/>
      <c r="G58" s="238"/>
      <c r="H58" s="238"/>
      <c r="I58" s="238"/>
      <c r="J58" s="238"/>
      <c r="K58" s="236"/>
    </row>
    <row r="59" s="1" customFormat="1" ht="15" customHeight="1">
      <c r="B59" s="234"/>
      <c r="C59" s="240"/>
      <c r="D59" s="238" t="s">
        <v>919</v>
      </c>
      <c r="E59" s="238"/>
      <c r="F59" s="238"/>
      <c r="G59" s="238"/>
      <c r="H59" s="238"/>
      <c r="I59" s="238"/>
      <c r="J59" s="238"/>
      <c r="K59" s="236"/>
    </row>
    <row r="60" s="1" customFormat="1" ht="15" customHeight="1">
      <c r="B60" s="234"/>
      <c r="C60" s="240"/>
      <c r="D60" s="238" t="s">
        <v>920</v>
      </c>
      <c r="E60" s="238"/>
      <c r="F60" s="238"/>
      <c r="G60" s="238"/>
      <c r="H60" s="238"/>
      <c r="I60" s="238"/>
      <c r="J60" s="238"/>
      <c r="K60" s="236"/>
    </row>
    <row r="61" s="1" customFormat="1" ht="15" customHeight="1">
      <c r="B61" s="234"/>
      <c r="C61" s="240"/>
      <c r="D61" s="238" t="s">
        <v>921</v>
      </c>
      <c r="E61" s="238"/>
      <c r="F61" s="238"/>
      <c r="G61" s="238"/>
      <c r="H61" s="238"/>
      <c r="I61" s="238"/>
      <c r="J61" s="238"/>
      <c r="K61" s="236"/>
    </row>
    <row r="62" s="1" customFormat="1" ht="15" customHeight="1">
      <c r="B62" s="234"/>
      <c r="C62" s="240"/>
      <c r="D62" s="243" t="s">
        <v>922</v>
      </c>
      <c r="E62" s="243"/>
      <c r="F62" s="243"/>
      <c r="G62" s="243"/>
      <c r="H62" s="243"/>
      <c r="I62" s="243"/>
      <c r="J62" s="243"/>
      <c r="K62" s="236"/>
    </row>
    <row r="63" s="1" customFormat="1" ht="15" customHeight="1">
      <c r="B63" s="234"/>
      <c r="C63" s="240"/>
      <c r="D63" s="238" t="s">
        <v>923</v>
      </c>
      <c r="E63" s="238"/>
      <c r="F63" s="238"/>
      <c r="G63" s="238"/>
      <c r="H63" s="238"/>
      <c r="I63" s="238"/>
      <c r="J63" s="238"/>
      <c r="K63" s="236"/>
    </row>
    <row r="64" s="1" customFormat="1" ht="12.75" customHeight="1">
      <c r="B64" s="234"/>
      <c r="C64" s="240"/>
      <c r="D64" s="240"/>
      <c r="E64" s="244"/>
      <c r="F64" s="240"/>
      <c r="G64" s="240"/>
      <c r="H64" s="240"/>
      <c r="I64" s="240"/>
      <c r="J64" s="240"/>
      <c r="K64" s="236"/>
    </row>
    <row r="65" s="1" customFormat="1" ht="15" customHeight="1">
      <c r="B65" s="234"/>
      <c r="C65" s="240"/>
      <c r="D65" s="238" t="s">
        <v>924</v>
      </c>
      <c r="E65" s="238"/>
      <c r="F65" s="238"/>
      <c r="G65" s="238"/>
      <c r="H65" s="238"/>
      <c r="I65" s="238"/>
      <c r="J65" s="238"/>
      <c r="K65" s="236"/>
    </row>
    <row r="66" s="1" customFormat="1" ht="15" customHeight="1">
      <c r="B66" s="234"/>
      <c r="C66" s="240"/>
      <c r="D66" s="243" t="s">
        <v>925</v>
      </c>
      <c r="E66" s="243"/>
      <c r="F66" s="243"/>
      <c r="G66" s="243"/>
      <c r="H66" s="243"/>
      <c r="I66" s="243"/>
      <c r="J66" s="243"/>
      <c r="K66" s="236"/>
    </row>
    <row r="67" s="1" customFormat="1" ht="15" customHeight="1">
      <c r="B67" s="234"/>
      <c r="C67" s="240"/>
      <c r="D67" s="238" t="s">
        <v>926</v>
      </c>
      <c r="E67" s="238"/>
      <c r="F67" s="238"/>
      <c r="G67" s="238"/>
      <c r="H67" s="238"/>
      <c r="I67" s="238"/>
      <c r="J67" s="238"/>
      <c r="K67" s="236"/>
    </row>
    <row r="68" s="1" customFormat="1" ht="15" customHeight="1">
      <c r="B68" s="234"/>
      <c r="C68" s="240"/>
      <c r="D68" s="238" t="s">
        <v>927</v>
      </c>
      <c r="E68" s="238"/>
      <c r="F68" s="238"/>
      <c r="G68" s="238"/>
      <c r="H68" s="238"/>
      <c r="I68" s="238"/>
      <c r="J68" s="238"/>
      <c r="K68" s="236"/>
    </row>
    <row r="69" s="1" customFormat="1" ht="15" customHeight="1">
      <c r="B69" s="234"/>
      <c r="C69" s="240"/>
      <c r="D69" s="238" t="s">
        <v>928</v>
      </c>
      <c r="E69" s="238"/>
      <c r="F69" s="238"/>
      <c r="G69" s="238"/>
      <c r="H69" s="238"/>
      <c r="I69" s="238"/>
      <c r="J69" s="238"/>
      <c r="K69" s="236"/>
    </row>
    <row r="70" s="1" customFormat="1" ht="15" customHeight="1">
      <c r="B70" s="234"/>
      <c r="C70" s="240"/>
      <c r="D70" s="238" t="s">
        <v>929</v>
      </c>
      <c r="E70" s="238"/>
      <c r="F70" s="238"/>
      <c r="G70" s="238"/>
      <c r="H70" s="238"/>
      <c r="I70" s="238"/>
      <c r="J70" s="238"/>
      <c r="K70" s="236"/>
    </row>
    <row r="7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="1" customFormat="1" ht="45" customHeight="1">
      <c r="B75" s="253"/>
      <c r="C75" s="254" t="s">
        <v>930</v>
      </c>
      <c r="D75" s="254"/>
      <c r="E75" s="254"/>
      <c r="F75" s="254"/>
      <c r="G75" s="254"/>
      <c r="H75" s="254"/>
      <c r="I75" s="254"/>
      <c r="J75" s="254"/>
      <c r="K75" s="255"/>
    </row>
    <row r="76" s="1" customFormat="1" ht="17.25" customHeight="1">
      <c r="B76" s="253"/>
      <c r="C76" s="256" t="s">
        <v>931</v>
      </c>
      <c r="D76" s="256"/>
      <c r="E76" s="256"/>
      <c r="F76" s="256" t="s">
        <v>932</v>
      </c>
      <c r="G76" s="257"/>
      <c r="H76" s="256" t="s">
        <v>53</v>
      </c>
      <c r="I76" s="256" t="s">
        <v>56</v>
      </c>
      <c r="J76" s="256" t="s">
        <v>933</v>
      </c>
      <c r="K76" s="255"/>
    </row>
    <row r="77" s="1" customFormat="1" ht="17.25" customHeight="1">
      <c r="B77" s="253"/>
      <c r="C77" s="258" t="s">
        <v>934</v>
      </c>
      <c r="D77" s="258"/>
      <c r="E77" s="258"/>
      <c r="F77" s="259" t="s">
        <v>935</v>
      </c>
      <c r="G77" s="260"/>
      <c r="H77" s="258"/>
      <c r="I77" s="258"/>
      <c r="J77" s="258" t="s">
        <v>936</v>
      </c>
      <c r="K77" s="255"/>
    </row>
    <row r="78" s="1" customFormat="1" ht="5.25" customHeight="1">
      <c r="B78" s="253"/>
      <c r="C78" s="261"/>
      <c r="D78" s="261"/>
      <c r="E78" s="261"/>
      <c r="F78" s="261"/>
      <c r="G78" s="262"/>
      <c r="H78" s="261"/>
      <c r="I78" s="261"/>
      <c r="J78" s="261"/>
      <c r="K78" s="255"/>
    </row>
    <row r="79" s="1" customFormat="1" ht="15" customHeight="1">
      <c r="B79" s="253"/>
      <c r="C79" s="241" t="s">
        <v>52</v>
      </c>
      <c r="D79" s="263"/>
      <c r="E79" s="263"/>
      <c r="F79" s="264" t="s">
        <v>937</v>
      </c>
      <c r="G79" s="265"/>
      <c r="H79" s="241" t="s">
        <v>938</v>
      </c>
      <c r="I79" s="241" t="s">
        <v>939</v>
      </c>
      <c r="J79" s="241">
        <v>20</v>
      </c>
      <c r="K79" s="255"/>
    </row>
    <row r="80" s="1" customFormat="1" ht="15" customHeight="1">
      <c r="B80" s="253"/>
      <c r="C80" s="241" t="s">
        <v>940</v>
      </c>
      <c r="D80" s="241"/>
      <c r="E80" s="241"/>
      <c r="F80" s="264" t="s">
        <v>937</v>
      </c>
      <c r="G80" s="265"/>
      <c r="H80" s="241" t="s">
        <v>941</v>
      </c>
      <c r="I80" s="241" t="s">
        <v>939</v>
      </c>
      <c r="J80" s="241">
        <v>120</v>
      </c>
      <c r="K80" s="255"/>
    </row>
    <row r="81" s="1" customFormat="1" ht="15" customHeight="1">
      <c r="B81" s="266"/>
      <c r="C81" s="241" t="s">
        <v>942</v>
      </c>
      <c r="D81" s="241"/>
      <c r="E81" s="241"/>
      <c r="F81" s="264" t="s">
        <v>943</v>
      </c>
      <c r="G81" s="265"/>
      <c r="H81" s="241" t="s">
        <v>944</v>
      </c>
      <c r="I81" s="241" t="s">
        <v>939</v>
      </c>
      <c r="J81" s="241">
        <v>50</v>
      </c>
      <c r="K81" s="255"/>
    </row>
    <row r="82" s="1" customFormat="1" ht="15" customHeight="1">
      <c r="B82" s="266"/>
      <c r="C82" s="241" t="s">
        <v>945</v>
      </c>
      <c r="D82" s="241"/>
      <c r="E82" s="241"/>
      <c r="F82" s="264" t="s">
        <v>937</v>
      </c>
      <c r="G82" s="265"/>
      <c r="H82" s="241" t="s">
        <v>946</v>
      </c>
      <c r="I82" s="241" t="s">
        <v>947</v>
      </c>
      <c r="J82" s="241"/>
      <c r="K82" s="255"/>
    </row>
    <row r="83" s="1" customFormat="1" ht="15" customHeight="1">
      <c r="B83" s="266"/>
      <c r="C83" s="267" t="s">
        <v>948</v>
      </c>
      <c r="D83" s="267"/>
      <c r="E83" s="267"/>
      <c r="F83" s="268" t="s">
        <v>943</v>
      </c>
      <c r="G83" s="267"/>
      <c r="H83" s="267" t="s">
        <v>949</v>
      </c>
      <c r="I83" s="267" t="s">
        <v>939</v>
      </c>
      <c r="J83" s="267">
        <v>15</v>
      </c>
      <c r="K83" s="255"/>
    </row>
    <row r="84" s="1" customFormat="1" ht="15" customHeight="1">
      <c r="B84" s="266"/>
      <c r="C84" s="267" t="s">
        <v>950</v>
      </c>
      <c r="D84" s="267"/>
      <c r="E84" s="267"/>
      <c r="F84" s="268" t="s">
        <v>943</v>
      </c>
      <c r="G84" s="267"/>
      <c r="H84" s="267" t="s">
        <v>951</v>
      </c>
      <c r="I84" s="267" t="s">
        <v>939</v>
      </c>
      <c r="J84" s="267">
        <v>15</v>
      </c>
      <c r="K84" s="255"/>
    </row>
    <row r="85" s="1" customFormat="1" ht="15" customHeight="1">
      <c r="B85" s="266"/>
      <c r="C85" s="267" t="s">
        <v>952</v>
      </c>
      <c r="D85" s="267"/>
      <c r="E85" s="267"/>
      <c r="F85" s="268" t="s">
        <v>943</v>
      </c>
      <c r="G85" s="267"/>
      <c r="H85" s="267" t="s">
        <v>953</v>
      </c>
      <c r="I85" s="267" t="s">
        <v>939</v>
      </c>
      <c r="J85" s="267">
        <v>20</v>
      </c>
      <c r="K85" s="255"/>
    </row>
    <row r="86" s="1" customFormat="1" ht="15" customHeight="1">
      <c r="B86" s="266"/>
      <c r="C86" s="267" t="s">
        <v>954</v>
      </c>
      <c r="D86" s="267"/>
      <c r="E86" s="267"/>
      <c r="F86" s="268" t="s">
        <v>943</v>
      </c>
      <c r="G86" s="267"/>
      <c r="H86" s="267" t="s">
        <v>955</v>
      </c>
      <c r="I86" s="267" t="s">
        <v>939</v>
      </c>
      <c r="J86" s="267">
        <v>20</v>
      </c>
      <c r="K86" s="255"/>
    </row>
    <row r="87" s="1" customFormat="1" ht="15" customHeight="1">
      <c r="B87" s="266"/>
      <c r="C87" s="241" t="s">
        <v>956</v>
      </c>
      <c r="D87" s="241"/>
      <c r="E87" s="241"/>
      <c r="F87" s="264" t="s">
        <v>943</v>
      </c>
      <c r="G87" s="265"/>
      <c r="H87" s="241" t="s">
        <v>957</v>
      </c>
      <c r="I87" s="241" t="s">
        <v>939</v>
      </c>
      <c r="J87" s="241">
        <v>50</v>
      </c>
      <c r="K87" s="255"/>
    </row>
    <row r="88" s="1" customFormat="1" ht="15" customHeight="1">
      <c r="B88" s="266"/>
      <c r="C88" s="241" t="s">
        <v>958</v>
      </c>
      <c r="D88" s="241"/>
      <c r="E88" s="241"/>
      <c r="F88" s="264" t="s">
        <v>943</v>
      </c>
      <c r="G88" s="265"/>
      <c r="H88" s="241" t="s">
        <v>959</v>
      </c>
      <c r="I88" s="241" t="s">
        <v>939</v>
      </c>
      <c r="J88" s="241">
        <v>20</v>
      </c>
      <c r="K88" s="255"/>
    </row>
    <row r="89" s="1" customFormat="1" ht="15" customHeight="1">
      <c r="B89" s="266"/>
      <c r="C89" s="241" t="s">
        <v>960</v>
      </c>
      <c r="D89" s="241"/>
      <c r="E89" s="241"/>
      <c r="F89" s="264" t="s">
        <v>943</v>
      </c>
      <c r="G89" s="265"/>
      <c r="H89" s="241" t="s">
        <v>961</v>
      </c>
      <c r="I89" s="241" t="s">
        <v>939</v>
      </c>
      <c r="J89" s="241">
        <v>20</v>
      </c>
      <c r="K89" s="255"/>
    </row>
    <row r="90" s="1" customFormat="1" ht="15" customHeight="1">
      <c r="B90" s="266"/>
      <c r="C90" s="241" t="s">
        <v>962</v>
      </c>
      <c r="D90" s="241"/>
      <c r="E90" s="241"/>
      <c r="F90" s="264" t="s">
        <v>943</v>
      </c>
      <c r="G90" s="265"/>
      <c r="H90" s="241" t="s">
        <v>963</v>
      </c>
      <c r="I90" s="241" t="s">
        <v>939</v>
      </c>
      <c r="J90" s="241">
        <v>50</v>
      </c>
      <c r="K90" s="255"/>
    </row>
    <row r="91" s="1" customFormat="1" ht="15" customHeight="1">
      <c r="B91" s="266"/>
      <c r="C91" s="241" t="s">
        <v>964</v>
      </c>
      <c r="D91" s="241"/>
      <c r="E91" s="241"/>
      <c r="F91" s="264" t="s">
        <v>943</v>
      </c>
      <c r="G91" s="265"/>
      <c r="H91" s="241" t="s">
        <v>964</v>
      </c>
      <c r="I91" s="241" t="s">
        <v>939</v>
      </c>
      <c r="J91" s="241">
        <v>50</v>
      </c>
      <c r="K91" s="255"/>
    </row>
    <row r="92" s="1" customFormat="1" ht="15" customHeight="1">
      <c r="B92" s="266"/>
      <c r="C92" s="241" t="s">
        <v>965</v>
      </c>
      <c r="D92" s="241"/>
      <c r="E92" s="241"/>
      <c r="F92" s="264" t="s">
        <v>943</v>
      </c>
      <c r="G92" s="265"/>
      <c r="H92" s="241" t="s">
        <v>966</v>
      </c>
      <c r="I92" s="241" t="s">
        <v>939</v>
      </c>
      <c r="J92" s="241">
        <v>255</v>
      </c>
      <c r="K92" s="255"/>
    </row>
    <row r="93" s="1" customFormat="1" ht="15" customHeight="1">
      <c r="B93" s="266"/>
      <c r="C93" s="241" t="s">
        <v>967</v>
      </c>
      <c r="D93" s="241"/>
      <c r="E93" s="241"/>
      <c r="F93" s="264" t="s">
        <v>937</v>
      </c>
      <c r="G93" s="265"/>
      <c r="H93" s="241" t="s">
        <v>968</v>
      </c>
      <c r="I93" s="241" t="s">
        <v>969</v>
      </c>
      <c r="J93" s="241"/>
      <c r="K93" s="255"/>
    </row>
    <row r="94" s="1" customFormat="1" ht="15" customHeight="1">
      <c r="B94" s="266"/>
      <c r="C94" s="241" t="s">
        <v>970</v>
      </c>
      <c r="D94" s="241"/>
      <c r="E94" s="241"/>
      <c r="F94" s="264" t="s">
        <v>937</v>
      </c>
      <c r="G94" s="265"/>
      <c r="H94" s="241" t="s">
        <v>971</v>
      </c>
      <c r="I94" s="241" t="s">
        <v>972</v>
      </c>
      <c r="J94" s="241"/>
      <c r="K94" s="255"/>
    </row>
    <row r="95" s="1" customFormat="1" ht="15" customHeight="1">
      <c r="B95" s="266"/>
      <c r="C95" s="241" t="s">
        <v>973</v>
      </c>
      <c r="D95" s="241"/>
      <c r="E95" s="241"/>
      <c r="F95" s="264" t="s">
        <v>937</v>
      </c>
      <c r="G95" s="265"/>
      <c r="H95" s="241" t="s">
        <v>973</v>
      </c>
      <c r="I95" s="241" t="s">
        <v>972</v>
      </c>
      <c r="J95" s="241"/>
      <c r="K95" s="255"/>
    </row>
    <row r="96" s="1" customFormat="1" ht="15" customHeight="1">
      <c r="B96" s="266"/>
      <c r="C96" s="241" t="s">
        <v>37</v>
      </c>
      <c r="D96" s="241"/>
      <c r="E96" s="241"/>
      <c r="F96" s="264" t="s">
        <v>937</v>
      </c>
      <c r="G96" s="265"/>
      <c r="H96" s="241" t="s">
        <v>974</v>
      </c>
      <c r="I96" s="241" t="s">
        <v>972</v>
      </c>
      <c r="J96" s="241"/>
      <c r="K96" s="255"/>
    </row>
    <row r="97" s="1" customFormat="1" ht="15" customHeight="1">
      <c r="B97" s="266"/>
      <c r="C97" s="241" t="s">
        <v>47</v>
      </c>
      <c r="D97" s="241"/>
      <c r="E97" s="241"/>
      <c r="F97" s="264" t="s">
        <v>937</v>
      </c>
      <c r="G97" s="265"/>
      <c r="H97" s="241" t="s">
        <v>975</v>
      </c>
      <c r="I97" s="241" t="s">
        <v>972</v>
      </c>
      <c r="J97" s="241"/>
      <c r="K97" s="255"/>
    </row>
    <row r="98" s="1" customFormat="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="1" customFormat="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="1" customFormat="1" ht="45" customHeight="1">
      <c r="B102" s="253"/>
      <c r="C102" s="254" t="s">
        <v>976</v>
      </c>
      <c r="D102" s="254"/>
      <c r="E102" s="254"/>
      <c r="F102" s="254"/>
      <c r="G102" s="254"/>
      <c r="H102" s="254"/>
      <c r="I102" s="254"/>
      <c r="J102" s="254"/>
      <c r="K102" s="255"/>
    </row>
    <row r="103" s="1" customFormat="1" ht="17.25" customHeight="1">
      <c r="B103" s="253"/>
      <c r="C103" s="256" t="s">
        <v>931</v>
      </c>
      <c r="D103" s="256"/>
      <c r="E103" s="256"/>
      <c r="F103" s="256" t="s">
        <v>932</v>
      </c>
      <c r="G103" s="257"/>
      <c r="H103" s="256" t="s">
        <v>53</v>
      </c>
      <c r="I103" s="256" t="s">
        <v>56</v>
      </c>
      <c r="J103" s="256" t="s">
        <v>933</v>
      </c>
      <c r="K103" s="255"/>
    </row>
    <row r="104" s="1" customFormat="1" ht="17.25" customHeight="1">
      <c r="B104" s="253"/>
      <c r="C104" s="258" t="s">
        <v>934</v>
      </c>
      <c r="D104" s="258"/>
      <c r="E104" s="258"/>
      <c r="F104" s="259" t="s">
        <v>935</v>
      </c>
      <c r="G104" s="260"/>
      <c r="H104" s="258"/>
      <c r="I104" s="258"/>
      <c r="J104" s="258" t="s">
        <v>936</v>
      </c>
      <c r="K104" s="255"/>
    </row>
    <row r="105" s="1" customFormat="1" ht="5.25" customHeight="1">
      <c r="B105" s="253"/>
      <c r="C105" s="256"/>
      <c r="D105" s="256"/>
      <c r="E105" s="256"/>
      <c r="F105" s="256"/>
      <c r="G105" s="274"/>
      <c r="H105" s="256"/>
      <c r="I105" s="256"/>
      <c r="J105" s="256"/>
      <c r="K105" s="255"/>
    </row>
    <row r="106" s="1" customFormat="1" ht="15" customHeight="1">
      <c r="B106" s="253"/>
      <c r="C106" s="241" t="s">
        <v>52</v>
      </c>
      <c r="D106" s="263"/>
      <c r="E106" s="263"/>
      <c r="F106" s="264" t="s">
        <v>937</v>
      </c>
      <c r="G106" s="241"/>
      <c r="H106" s="241" t="s">
        <v>977</v>
      </c>
      <c r="I106" s="241" t="s">
        <v>939</v>
      </c>
      <c r="J106" s="241">
        <v>20</v>
      </c>
      <c r="K106" s="255"/>
    </row>
    <row r="107" s="1" customFormat="1" ht="15" customHeight="1">
      <c r="B107" s="253"/>
      <c r="C107" s="241" t="s">
        <v>940</v>
      </c>
      <c r="D107" s="241"/>
      <c r="E107" s="241"/>
      <c r="F107" s="264" t="s">
        <v>937</v>
      </c>
      <c r="G107" s="241"/>
      <c r="H107" s="241" t="s">
        <v>977</v>
      </c>
      <c r="I107" s="241" t="s">
        <v>939</v>
      </c>
      <c r="J107" s="241">
        <v>120</v>
      </c>
      <c r="K107" s="255"/>
    </row>
    <row r="108" s="1" customFormat="1" ht="15" customHeight="1">
      <c r="B108" s="266"/>
      <c r="C108" s="241" t="s">
        <v>942</v>
      </c>
      <c r="D108" s="241"/>
      <c r="E108" s="241"/>
      <c r="F108" s="264" t="s">
        <v>943</v>
      </c>
      <c r="G108" s="241"/>
      <c r="H108" s="241" t="s">
        <v>977</v>
      </c>
      <c r="I108" s="241" t="s">
        <v>939</v>
      </c>
      <c r="J108" s="241">
        <v>50</v>
      </c>
      <c r="K108" s="255"/>
    </row>
    <row r="109" s="1" customFormat="1" ht="15" customHeight="1">
      <c r="B109" s="266"/>
      <c r="C109" s="241" t="s">
        <v>945</v>
      </c>
      <c r="D109" s="241"/>
      <c r="E109" s="241"/>
      <c r="F109" s="264" t="s">
        <v>937</v>
      </c>
      <c r="G109" s="241"/>
      <c r="H109" s="241" t="s">
        <v>977</v>
      </c>
      <c r="I109" s="241" t="s">
        <v>947</v>
      </c>
      <c r="J109" s="241"/>
      <c r="K109" s="255"/>
    </row>
    <row r="110" s="1" customFormat="1" ht="15" customHeight="1">
      <c r="B110" s="266"/>
      <c r="C110" s="241" t="s">
        <v>956</v>
      </c>
      <c r="D110" s="241"/>
      <c r="E110" s="241"/>
      <c r="F110" s="264" t="s">
        <v>943</v>
      </c>
      <c r="G110" s="241"/>
      <c r="H110" s="241" t="s">
        <v>977</v>
      </c>
      <c r="I110" s="241" t="s">
        <v>939</v>
      </c>
      <c r="J110" s="241">
        <v>50</v>
      </c>
      <c r="K110" s="255"/>
    </row>
    <row r="111" s="1" customFormat="1" ht="15" customHeight="1">
      <c r="B111" s="266"/>
      <c r="C111" s="241" t="s">
        <v>964</v>
      </c>
      <c r="D111" s="241"/>
      <c r="E111" s="241"/>
      <c r="F111" s="264" t="s">
        <v>943</v>
      </c>
      <c r="G111" s="241"/>
      <c r="H111" s="241" t="s">
        <v>977</v>
      </c>
      <c r="I111" s="241" t="s">
        <v>939</v>
      </c>
      <c r="J111" s="241">
        <v>50</v>
      </c>
      <c r="K111" s="255"/>
    </row>
    <row r="112" s="1" customFormat="1" ht="15" customHeight="1">
      <c r="B112" s="266"/>
      <c r="C112" s="241" t="s">
        <v>962</v>
      </c>
      <c r="D112" s="241"/>
      <c r="E112" s="241"/>
      <c r="F112" s="264" t="s">
        <v>943</v>
      </c>
      <c r="G112" s="241"/>
      <c r="H112" s="241" t="s">
        <v>977</v>
      </c>
      <c r="I112" s="241" t="s">
        <v>939</v>
      </c>
      <c r="J112" s="241">
        <v>50</v>
      </c>
      <c r="K112" s="255"/>
    </row>
    <row r="113" s="1" customFormat="1" ht="15" customHeight="1">
      <c r="B113" s="266"/>
      <c r="C113" s="241" t="s">
        <v>52</v>
      </c>
      <c r="D113" s="241"/>
      <c r="E113" s="241"/>
      <c r="F113" s="264" t="s">
        <v>937</v>
      </c>
      <c r="G113" s="241"/>
      <c r="H113" s="241" t="s">
        <v>978</v>
      </c>
      <c r="I113" s="241" t="s">
        <v>939</v>
      </c>
      <c r="J113" s="241">
        <v>20</v>
      </c>
      <c r="K113" s="255"/>
    </row>
    <row r="114" s="1" customFormat="1" ht="15" customHeight="1">
      <c r="B114" s="266"/>
      <c r="C114" s="241" t="s">
        <v>979</v>
      </c>
      <c r="D114" s="241"/>
      <c r="E114" s="241"/>
      <c r="F114" s="264" t="s">
        <v>937</v>
      </c>
      <c r="G114" s="241"/>
      <c r="H114" s="241" t="s">
        <v>980</v>
      </c>
      <c r="I114" s="241" t="s">
        <v>939</v>
      </c>
      <c r="J114" s="241">
        <v>120</v>
      </c>
      <c r="K114" s="255"/>
    </row>
    <row r="115" s="1" customFormat="1" ht="15" customHeight="1">
      <c r="B115" s="266"/>
      <c r="C115" s="241" t="s">
        <v>37</v>
      </c>
      <c r="D115" s="241"/>
      <c r="E115" s="241"/>
      <c r="F115" s="264" t="s">
        <v>937</v>
      </c>
      <c r="G115" s="241"/>
      <c r="H115" s="241" t="s">
        <v>981</v>
      </c>
      <c r="I115" s="241" t="s">
        <v>972</v>
      </c>
      <c r="J115" s="241"/>
      <c r="K115" s="255"/>
    </row>
    <row r="116" s="1" customFormat="1" ht="15" customHeight="1">
      <c r="B116" s="266"/>
      <c r="C116" s="241" t="s">
        <v>47</v>
      </c>
      <c r="D116" s="241"/>
      <c r="E116" s="241"/>
      <c r="F116" s="264" t="s">
        <v>937</v>
      </c>
      <c r="G116" s="241"/>
      <c r="H116" s="241" t="s">
        <v>982</v>
      </c>
      <c r="I116" s="241" t="s">
        <v>972</v>
      </c>
      <c r="J116" s="241"/>
      <c r="K116" s="255"/>
    </row>
    <row r="117" s="1" customFormat="1" ht="15" customHeight="1">
      <c r="B117" s="266"/>
      <c r="C117" s="241" t="s">
        <v>56</v>
      </c>
      <c r="D117" s="241"/>
      <c r="E117" s="241"/>
      <c r="F117" s="264" t="s">
        <v>937</v>
      </c>
      <c r="G117" s="241"/>
      <c r="H117" s="241" t="s">
        <v>983</v>
      </c>
      <c r="I117" s="241" t="s">
        <v>984</v>
      </c>
      <c r="J117" s="241"/>
      <c r="K117" s="255"/>
    </row>
    <row r="118" s="1" customFormat="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="1" customFormat="1" ht="18.75" customHeight="1">
      <c r="B119" s="276"/>
      <c r="C119" s="277"/>
      <c r="D119" s="277"/>
      <c r="E119" s="277"/>
      <c r="F119" s="278"/>
      <c r="G119" s="277"/>
      <c r="H119" s="277"/>
      <c r="I119" s="277"/>
      <c r="J119" s="277"/>
      <c r="K119" s="276"/>
    </row>
    <row r="120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="1" customFormat="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s="1" customFormat="1" ht="45" customHeight="1">
      <c r="B122" s="282"/>
      <c r="C122" s="232" t="s">
        <v>985</v>
      </c>
      <c r="D122" s="232"/>
      <c r="E122" s="232"/>
      <c r="F122" s="232"/>
      <c r="G122" s="232"/>
      <c r="H122" s="232"/>
      <c r="I122" s="232"/>
      <c r="J122" s="232"/>
      <c r="K122" s="283"/>
    </row>
    <row r="123" s="1" customFormat="1" ht="17.25" customHeight="1">
      <c r="B123" s="284"/>
      <c r="C123" s="256" t="s">
        <v>931</v>
      </c>
      <c r="D123" s="256"/>
      <c r="E123" s="256"/>
      <c r="F123" s="256" t="s">
        <v>932</v>
      </c>
      <c r="G123" s="257"/>
      <c r="H123" s="256" t="s">
        <v>53</v>
      </c>
      <c r="I123" s="256" t="s">
        <v>56</v>
      </c>
      <c r="J123" s="256" t="s">
        <v>933</v>
      </c>
      <c r="K123" s="285"/>
    </row>
    <row r="124" s="1" customFormat="1" ht="17.25" customHeight="1">
      <c r="B124" s="284"/>
      <c r="C124" s="258" t="s">
        <v>934</v>
      </c>
      <c r="D124" s="258"/>
      <c r="E124" s="258"/>
      <c r="F124" s="259" t="s">
        <v>935</v>
      </c>
      <c r="G124" s="260"/>
      <c r="H124" s="258"/>
      <c r="I124" s="258"/>
      <c r="J124" s="258" t="s">
        <v>936</v>
      </c>
      <c r="K124" s="285"/>
    </row>
    <row r="125" s="1" customFormat="1" ht="5.25" customHeight="1">
      <c r="B125" s="286"/>
      <c r="C125" s="261"/>
      <c r="D125" s="261"/>
      <c r="E125" s="261"/>
      <c r="F125" s="261"/>
      <c r="G125" s="287"/>
      <c r="H125" s="261"/>
      <c r="I125" s="261"/>
      <c r="J125" s="261"/>
      <c r="K125" s="288"/>
    </row>
    <row r="126" s="1" customFormat="1" ht="15" customHeight="1">
      <c r="B126" s="286"/>
      <c r="C126" s="241" t="s">
        <v>940</v>
      </c>
      <c r="D126" s="263"/>
      <c r="E126" s="263"/>
      <c r="F126" s="264" t="s">
        <v>937</v>
      </c>
      <c r="G126" s="241"/>
      <c r="H126" s="241" t="s">
        <v>977</v>
      </c>
      <c r="I126" s="241" t="s">
        <v>939</v>
      </c>
      <c r="J126" s="241">
        <v>120</v>
      </c>
      <c r="K126" s="289"/>
    </row>
    <row r="127" s="1" customFormat="1" ht="15" customHeight="1">
      <c r="B127" s="286"/>
      <c r="C127" s="241" t="s">
        <v>986</v>
      </c>
      <c r="D127" s="241"/>
      <c r="E127" s="241"/>
      <c r="F127" s="264" t="s">
        <v>937</v>
      </c>
      <c r="G127" s="241"/>
      <c r="H127" s="241" t="s">
        <v>987</v>
      </c>
      <c r="I127" s="241" t="s">
        <v>939</v>
      </c>
      <c r="J127" s="241" t="s">
        <v>988</v>
      </c>
      <c r="K127" s="289"/>
    </row>
    <row r="128" s="1" customFormat="1" ht="15" customHeight="1">
      <c r="B128" s="286"/>
      <c r="C128" s="241" t="s">
        <v>885</v>
      </c>
      <c r="D128" s="241"/>
      <c r="E128" s="241"/>
      <c r="F128" s="264" t="s">
        <v>937</v>
      </c>
      <c r="G128" s="241"/>
      <c r="H128" s="241" t="s">
        <v>989</v>
      </c>
      <c r="I128" s="241" t="s">
        <v>939</v>
      </c>
      <c r="J128" s="241" t="s">
        <v>988</v>
      </c>
      <c r="K128" s="289"/>
    </row>
    <row r="129" s="1" customFormat="1" ht="15" customHeight="1">
      <c r="B129" s="286"/>
      <c r="C129" s="241" t="s">
        <v>948</v>
      </c>
      <c r="D129" s="241"/>
      <c r="E129" s="241"/>
      <c r="F129" s="264" t="s">
        <v>943</v>
      </c>
      <c r="G129" s="241"/>
      <c r="H129" s="241" t="s">
        <v>949</v>
      </c>
      <c r="I129" s="241" t="s">
        <v>939</v>
      </c>
      <c r="J129" s="241">
        <v>15</v>
      </c>
      <c r="K129" s="289"/>
    </row>
    <row r="130" s="1" customFormat="1" ht="15" customHeight="1">
      <c r="B130" s="286"/>
      <c r="C130" s="267" t="s">
        <v>950</v>
      </c>
      <c r="D130" s="267"/>
      <c r="E130" s="267"/>
      <c r="F130" s="268" t="s">
        <v>943</v>
      </c>
      <c r="G130" s="267"/>
      <c r="H130" s="267" t="s">
        <v>951</v>
      </c>
      <c r="I130" s="267" t="s">
        <v>939</v>
      </c>
      <c r="J130" s="267">
        <v>15</v>
      </c>
      <c r="K130" s="289"/>
    </row>
    <row r="131" s="1" customFormat="1" ht="15" customHeight="1">
      <c r="B131" s="286"/>
      <c r="C131" s="267" t="s">
        <v>952</v>
      </c>
      <c r="D131" s="267"/>
      <c r="E131" s="267"/>
      <c r="F131" s="268" t="s">
        <v>943</v>
      </c>
      <c r="G131" s="267"/>
      <c r="H131" s="267" t="s">
        <v>953</v>
      </c>
      <c r="I131" s="267" t="s">
        <v>939</v>
      </c>
      <c r="J131" s="267">
        <v>20</v>
      </c>
      <c r="K131" s="289"/>
    </row>
    <row r="132" s="1" customFormat="1" ht="15" customHeight="1">
      <c r="B132" s="286"/>
      <c r="C132" s="267" t="s">
        <v>954</v>
      </c>
      <c r="D132" s="267"/>
      <c r="E132" s="267"/>
      <c r="F132" s="268" t="s">
        <v>943</v>
      </c>
      <c r="G132" s="267"/>
      <c r="H132" s="267" t="s">
        <v>955</v>
      </c>
      <c r="I132" s="267" t="s">
        <v>939</v>
      </c>
      <c r="J132" s="267">
        <v>20</v>
      </c>
      <c r="K132" s="289"/>
    </row>
    <row r="133" s="1" customFormat="1" ht="15" customHeight="1">
      <c r="B133" s="286"/>
      <c r="C133" s="241" t="s">
        <v>942</v>
      </c>
      <c r="D133" s="241"/>
      <c r="E133" s="241"/>
      <c r="F133" s="264" t="s">
        <v>943</v>
      </c>
      <c r="G133" s="241"/>
      <c r="H133" s="241" t="s">
        <v>977</v>
      </c>
      <c r="I133" s="241" t="s">
        <v>939</v>
      </c>
      <c r="J133" s="241">
        <v>50</v>
      </c>
      <c r="K133" s="289"/>
    </row>
    <row r="134" s="1" customFormat="1" ht="15" customHeight="1">
      <c r="B134" s="286"/>
      <c r="C134" s="241" t="s">
        <v>956</v>
      </c>
      <c r="D134" s="241"/>
      <c r="E134" s="241"/>
      <c r="F134" s="264" t="s">
        <v>943</v>
      </c>
      <c r="G134" s="241"/>
      <c r="H134" s="241" t="s">
        <v>977</v>
      </c>
      <c r="I134" s="241" t="s">
        <v>939</v>
      </c>
      <c r="J134" s="241">
        <v>50</v>
      </c>
      <c r="K134" s="289"/>
    </row>
    <row r="135" s="1" customFormat="1" ht="15" customHeight="1">
      <c r="B135" s="286"/>
      <c r="C135" s="241" t="s">
        <v>962</v>
      </c>
      <c r="D135" s="241"/>
      <c r="E135" s="241"/>
      <c r="F135" s="264" t="s">
        <v>943</v>
      </c>
      <c r="G135" s="241"/>
      <c r="H135" s="241" t="s">
        <v>977</v>
      </c>
      <c r="I135" s="241" t="s">
        <v>939</v>
      </c>
      <c r="J135" s="241">
        <v>50</v>
      </c>
      <c r="K135" s="289"/>
    </row>
    <row r="136" s="1" customFormat="1" ht="15" customHeight="1">
      <c r="B136" s="286"/>
      <c r="C136" s="241" t="s">
        <v>964</v>
      </c>
      <c r="D136" s="241"/>
      <c r="E136" s="241"/>
      <c r="F136" s="264" t="s">
        <v>943</v>
      </c>
      <c r="G136" s="241"/>
      <c r="H136" s="241" t="s">
        <v>977</v>
      </c>
      <c r="I136" s="241" t="s">
        <v>939</v>
      </c>
      <c r="J136" s="241">
        <v>50</v>
      </c>
      <c r="K136" s="289"/>
    </row>
    <row r="137" s="1" customFormat="1" ht="15" customHeight="1">
      <c r="B137" s="286"/>
      <c r="C137" s="241" t="s">
        <v>965</v>
      </c>
      <c r="D137" s="241"/>
      <c r="E137" s="241"/>
      <c r="F137" s="264" t="s">
        <v>943</v>
      </c>
      <c r="G137" s="241"/>
      <c r="H137" s="241" t="s">
        <v>990</v>
      </c>
      <c r="I137" s="241" t="s">
        <v>939</v>
      </c>
      <c r="J137" s="241">
        <v>255</v>
      </c>
      <c r="K137" s="289"/>
    </row>
    <row r="138" s="1" customFormat="1" ht="15" customHeight="1">
      <c r="B138" s="286"/>
      <c r="C138" s="241" t="s">
        <v>967</v>
      </c>
      <c r="D138" s="241"/>
      <c r="E138" s="241"/>
      <c r="F138" s="264" t="s">
        <v>937</v>
      </c>
      <c r="G138" s="241"/>
      <c r="H138" s="241" t="s">
        <v>991</v>
      </c>
      <c r="I138" s="241" t="s">
        <v>969</v>
      </c>
      <c r="J138" s="241"/>
      <c r="K138" s="289"/>
    </row>
    <row r="139" s="1" customFormat="1" ht="15" customHeight="1">
      <c r="B139" s="286"/>
      <c r="C139" s="241" t="s">
        <v>970</v>
      </c>
      <c r="D139" s="241"/>
      <c r="E139" s="241"/>
      <c r="F139" s="264" t="s">
        <v>937</v>
      </c>
      <c r="G139" s="241"/>
      <c r="H139" s="241" t="s">
        <v>992</v>
      </c>
      <c r="I139" s="241" t="s">
        <v>972</v>
      </c>
      <c r="J139" s="241"/>
      <c r="K139" s="289"/>
    </row>
    <row r="140" s="1" customFormat="1" ht="15" customHeight="1">
      <c r="B140" s="286"/>
      <c r="C140" s="241" t="s">
        <v>973</v>
      </c>
      <c r="D140" s="241"/>
      <c r="E140" s="241"/>
      <c r="F140" s="264" t="s">
        <v>937</v>
      </c>
      <c r="G140" s="241"/>
      <c r="H140" s="241" t="s">
        <v>973</v>
      </c>
      <c r="I140" s="241" t="s">
        <v>972</v>
      </c>
      <c r="J140" s="241"/>
      <c r="K140" s="289"/>
    </row>
    <row r="141" s="1" customFormat="1" ht="15" customHeight="1">
      <c r="B141" s="286"/>
      <c r="C141" s="241" t="s">
        <v>37</v>
      </c>
      <c r="D141" s="241"/>
      <c r="E141" s="241"/>
      <c r="F141" s="264" t="s">
        <v>937</v>
      </c>
      <c r="G141" s="241"/>
      <c r="H141" s="241" t="s">
        <v>993</v>
      </c>
      <c r="I141" s="241" t="s">
        <v>972</v>
      </c>
      <c r="J141" s="241"/>
      <c r="K141" s="289"/>
    </row>
    <row r="142" s="1" customFormat="1" ht="15" customHeight="1">
      <c r="B142" s="286"/>
      <c r="C142" s="241" t="s">
        <v>994</v>
      </c>
      <c r="D142" s="241"/>
      <c r="E142" s="241"/>
      <c r="F142" s="264" t="s">
        <v>937</v>
      </c>
      <c r="G142" s="241"/>
      <c r="H142" s="241" t="s">
        <v>995</v>
      </c>
      <c r="I142" s="241" t="s">
        <v>972</v>
      </c>
      <c r="J142" s="241"/>
      <c r="K142" s="289"/>
    </row>
    <row r="143" s="1" customFormat="1" ht="15" customHeight="1">
      <c r="B143" s="290"/>
      <c r="C143" s="291"/>
      <c r="D143" s="291"/>
      <c r="E143" s="291"/>
      <c r="F143" s="291"/>
      <c r="G143" s="291"/>
      <c r="H143" s="291"/>
      <c r="I143" s="291"/>
      <c r="J143" s="291"/>
      <c r="K143" s="292"/>
    </row>
    <row r="144" s="1" customFormat="1" ht="18.75" customHeight="1">
      <c r="B144" s="277"/>
      <c r="C144" s="277"/>
      <c r="D144" s="277"/>
      <c r="E144" s="277"/>
      <c r="F144" s="278"/>
      <c r="G144" s="277"/>
      <c r="H144" s="277"/>
      <c r="I144" s="277"/>
      <c r="J144" s="277"/>
      <c r="K144" s="277"/>
    </row>
    <row r="145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="1" customFormat="1" ht="45" customHeight="1">
      <c r="B147" s="253"/>
      <c r="C147" s="254" t="s">
        <v>996</v>
      </c>
      <c r="D147" s="254"/>
      <c r="E147" s="254"/>
      <c r="F147" s="254"/>
      <c r="G147" s="254"/>
      <c r="H147" s="254"/>
      <c r="I147" s="254"/>
      <c r="J147" s="254"/>
      <c r="K147" s="255"/>
    </row>
    <row r="148" s="1" customFormat="1" ht="17.25" customHeight="1">
      <c r="B148" s="253"/>
      <c r="C148" s="256" t="s">
        <v>931</v>
      </c>
      <c r="D148" s="256"/>
      <c r="E148" s="256"/>
      <c r="F148" s="256" t="s">
        <v>932</v>
      </c>
      <c r="G148" s="257"/>
      <c r="H148" s="256" t="s">
        <v>53</v>
      </c>
      <c r="I148" s="256" t="s">
        <v>56</v>
      </c>
      <c r="J148" s="256" t="s">
        <v>933</v>
      </c>
      <c r="K148" s="255"/>
    </row>
    <row r="149" s="1" customFormat="1" ht="17.25" customHeight="1">
      <c r="B149" s="253"/>
      <c r="C149" s="258" t="s">
        <v>934</v>
      </c>
      <c r="D149" s="258"/>
      <c r="E149" s="258"/>
      <c r="F149" s="259" t="s">
        <v>935</v>
      </c>
      <c r="G149" s="260"/>
      <c r="H149" s="258"/>
      <c r="I149" s="258"/>
      <c r="J149" s="258" t="s">
        <v>936</v>
      </c>
      <c r="K149" s="255"/>
    </row>
    <row r="150" s="1" customFormat="1" ht="5.25" customHeight="1">
      <c r="B150" s="266"/>
      <c r="C150" s="261"/>
      <c r="D150" s="261"/>
      <c r="E150" s="261"/>
      <c r="F150" s="261"/>
      <c r="G150" s="262"/>
      <c r="H150" s="261"/>
      <c r="I150" s="261"/>
      <c r="J150" s="261"/>
      <c r="K150" s="289"/>
    </row>
    <row r="151" s="1" customFormat="1" ht="15" customHeight="1">
      <c r="B151" s="266"/>
      <c r="C151" s="293" t="s">
        <v>940</v>
      </c>
      <c r="D151" s="241"/>
      <c r="E151" s="241"/>
      <c r="F151" s="294" t="s">
        <v>937</v>
      </c>
      <c r="G151" s="241"/>
      <c r="H151" s="293" t="s">
        <v>977</v>
      </c>
      <c r="I151" s="293" t="s">
        <v>939</v>
      </c>
      <c r="J151" s="293">
        <v>120</v>
      </c>
      <c r="K151" s="289"/>
    </row>
    <row r="152" s="1" customFormat="1" ht="15" customHeight="1">
      <c r="B152" s="266"/>
      <c r="C152" s="293" t="s">
        <v>986</v>
      </c>
      <c r="D152" s="241"/>
      <c r="E152" s="241"/>
      <c r="F152" s="294" t="s">
        <v>937</v>
      </c>
      <c r="G152" s="241"/>
      <c r="H152" s="293" t="s">
        <v>997</v>
      </c>
      <c r="I152" s="293" t="s">
        <v>939</v>
      </c>
      <c r="J152" s="293" t="s">
        <v>988</v>
      </c>
      <c r="K152" s="289"/>
    </row>
    <row r="153" s="1" customFormat="1" ht="15" customHeight="1">
      <c r="B153" s="266"/>
      <c r="C153" s="293" t="s">
        <v>885</v>
      </c>
      <c r="D153" s="241"/>
      <c r="E153" s="241"/>
      <c r="F153" s="294" t="s">
        <v>937</v>
      </c>
      <c r="G153" s="241"/>
      <c r="H153" s="293" t="s">
        <v>998</v>
      </c>
      <c r="I153" s="293" t="s">
        <v>939</v>
      </c>
      <c r="J153" s="293" t="s">
        <v>988</v>
      </c>
      <c r="K153" s="289"/>
    </row>
    <row r="154" s="1" customFormat="1" ht="15" customHeight="1">
      <c r="B154" s="266"/>
      <c r="C154" s="293" t="s">
        <v>942</v>
      </c>
      <c r="D154" s="241"/>
      <c r="E154" s="241"/>
      <c r="F154" s="294" t="s">
        <v>943</v>
      </c>
      <c r="G154" s="241"/>
      <c r="H154" s="293" t="s">
        <v>977</v>
      </c>
      <c r="I154" s="293" t="s">
        <v>939</v>
      </c>
      <c r="J154" s="293">
        <v>50</v>
      </c>
      <c r="K154" s="289"/>
    </row>
    <row r="155" s="1" customFormat="1" ht="15" customHeight="1">
      <c r="B155" s="266"/>
      <c r="C155" s="293" t="s">
        <v>945</v>
      </c>
      <c r="D155" s="241"/>
      <c r="E155" s="241"/>
      <c r="F155" s="294" t="s">
        <v>937</v>
      </c>
      <c r="G155" s="241"/>
      <c r="H155" s="293" t="s">
        <v>977</v>
      </c>
      <c r="I155" s="293" t="s">
        <v>947</v>
      </c>
      <c r="J155" s="293"/>
      <c r="K155" s="289"/>
    </row>
    <row r="156" s="1" customFormat="1" ht="15" customHeight="1">
      <c r="B156" s="266"/>
      <c r="C156" s="293" t="s">
        <v>956</v>
      </c>
      <c r="D156" s="241"/>
      <c r="E156" s="241"/>
      <c r="F156" s="294" t="s">
        <v>943</v>
      </c>
      <c r="G156" s="241"/>
      <c r="H156" s="293" t="s">
        <v>977</v>
      </c>
      <c r="I156" s="293" t="s">
        <v>939</v>
      </c>
      <c r="J156" s="293">
        <v>50</v>
      </c>
      <c r="K156" s="289"/>
    </row>
    <row r="157" s="1" customFormat="1" ht="15" customHeight="1">
      <c r="B157" s="266"/>
      <c r="C157" s="293" t="s">
        <v>964</v>
      </c>
      <c r="D157" s="241"/>
      <c r="E157" s="241"/>
      <c r="F157" s="294" t="s">
        <v>943</v>
      </c>
      <c r="G157" s="241"/>
      <c r="H157" s="293" t="s">
        <v>977</v>
      </c>
      <c r="I157" s="293" t="s">
        <v>939</v>
      </c>
      <c r="J157" s="293">
        <v>50</v>
      </c>
      <c r="K157" s="289"/>
    </row>
    <row r="158" s="1" customFormat="1" ht="15" customHeight="1">
      <c r="B158" s="266"/>
      <c r="C158" s="293" t="s">
        <v>962</v>
      </c>
      <c r="D158" s="241"/>
      <c r="E158" s="241"/>
      <c r="F158" s="294" t="s">
        <v>943</v>
      </c>
      <c r="G158" s="241"/>
      <c r="H158" s="293" t="s">
        <v>977</v>
      </c>
      <c r="I158" s="293" t="s">
        <v>939</v>
      </c>
      <c r="J158" s="293">
        <v>50</v>
      </c>
      <c r="K158" s="289"/>
    </row>
    <row r="159" s="1" customFormat="1" ht="15" customHeight="1">
      <c r="B159" s="266"/>
      <c r="C159" s="293" t="s">
        <v>89</v>
      </c>
      <c r="D159" s="241"/>
      <c r="E159" s="241"/>
      <c r="F159" s="294" t="s">
        <v>937</v>
      </c>
      <c r="G159" s="241"/>
      <c r="H159" s="293" t="s">
        <v>999</v>
      </c>
      <c r="I159" s="293" t="s">
        <v>939</v>
      </c>
      <c r="J159" s="293" t="s">
        <v>1000</v>
      </c>
      <c r="K159" s="289"/>
    </row>
    <row r="160" s="1" customFormat="1" ht="15" customHeight="1">
      <c r="B160" s="266"/>
      <c r="C160" s="293" t="s">
        <v>1001</v>
      </c>
      <c r="D160" s="241"/>
      <c r="E160" s="241"/>
      <c r="F160" s="294" t="s">
        <v>937</v>
      </c>
      <c r="G160" s="241"/>
      <c r="H160" s="293" t="s">
        <v>1002</v>
      </c>
      <c r="I160" s="293" t="s">
        <v>972</v>
      </c>
      <c r="J160" s="293"/>
      <c r="K160" s="289"/>
    </row>
    <row r="161" s="1" customFormat="1" ht="15" customHeight="1">
      <c r="B161" s="295"/>
      <c r="C161" s="275"/>
      <c r="D161" s="275"/>
      <c r="E161" s="275"/>
      <c r="F161" s="275"/>
      <c r="G161" s="275"/>
      <c r="H161" s="275"/>
      <c r="I161" s="275"/>
      <c r="J161" s="275"/>
      <c r="K161" s="296"/>
    </row>
    <row r="162" s="1" customFormat="1" ht="18.75" customHeight="1">
      <c r="B162" s="277"/>
      <c r="C162" s="287"/>
      <c r="D162" s="287"/>
      <c r="E162" s="287"/>
      <c r="F162" s="297"/>
      <c r="G162" s="287"/>
      <c r="H162" s="287"/>
      <c r="I162" s="287"/>
      <c r="J162" s="287"/>
      <c r="K162" s="277"/>
    </row>
    <row r="163" s="1" customFormat="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="1" customFormat="1" ht="7.5" customHeight="1">
      <c r="B164" s="228"/>
      <c r="C164" s="229"/>
      <c r="D164" s="229"/>
      <c r="E164" s="229"/>
      <c r="F164" s="229"/>
      <c r="G164" s="229"/>
      <c r="H164" s="229"/>
      <c r="I164" s="229"/>
      <c r="J164" s="229"/>
      <c r="K164" s="230"/>
    </row>
    <row r="165" s="1" customFormat="1" ht="45" customHeight="1">
      <c r="B165" s="231"/>
      <c r="C165" s="232" t="s">
        <v>1003</v>
      </c>
      <c r="D165" s="232"/>
      <c r="E165" s="232"/>
      <c r="F165" s="232"/>
      <c r="G165" s="232"/>
      <c r="H165" s="232"/>
      <c r="I165" s="232"/>
      <c r="J165" s="232"/>
      <c r="K165" s="233"/>
    </row>
    <row r="166" s="1" customFormat="1" ht="17.25" customHeight="1">
      <c r="B166" s="231"/>
      <c r="C166" s="256" t="s">
        <v>931</v>
      </c>
      <c r="D166" s="256"/>
      <c r="E166" s="256"/>
      <c r="F166" s="256" t="s">
        <v>932</v>
      </c>
      <c r="G166" s="298"/>
      <c r="H166" s="299" t="s">
        <v>53</v>
      </c>
      <c r="I166" s="299" t="s">
        <v>56</v>
      </c>
      <c r="J166" s="256" t="s">
        <v>933</v>
      </c>
      <c r="K166" s="233"/>
    </row>
    <row r="167" s="1" customFormat="1" ht="17.25" customHeight="1">
      <c r="B167" s="234"/>
      <c r="C167" s="258" t="s">
        <v>934</v>
      </c>
      <c r="D167" s="258"/>
      <c r="E167" s="258"/>
      <c r="F167" s="259" t="s">
        <v>935</v>
      </c>
      <c r="G167" s="300"/>
      <c r="H167" s="301"/>
      <c r="I167" s="301"/>
      <c r="J167" s="258" t="s">
        <v>936</v>
      </c>
      <c r="K167" s="236"/>
    </row>
    <row r="168" s="1" customFormat="1" ht="5.25" customHeight="1">
      <c r="B168" s="266"/>
      <c r="C168" s="261"/>
      <c r="D168" s="261"/>
      <c r="E168" s="261"/>
      <c r="F168" s="261"/>
      <c r="G168" s="262"/>
      <c r="H168" s="261"/>
      <c r="I168" s="261"/>
      <c r="J168" s="261"/>
      <c r="K168" s="289"/>
    </row>
    <row r="169" s="1" customFormat="1" ht="15" customHeight="1">
      <c r="B169" s="266"/>
      <c r="C169" s="241" t="s">
        <v>940</v>
      </c>
      <c r="D169" s="241"/>
      <c r="E169" s="241"/>
      <c r="F169" s="264" t="s">
        <v>937</v>
      </c>
      <c r="G169" s="241"/>
      <c r="H169" s="241" t="s">
        <v>977</v>
      </c>
      <c r="I169" s="241" t="s">
        <v>939</v>
      </c>
      <c r="J169" s="241">
        <v>120</v>
      </c>
      <c r="K169" s="289"/>
    </row>
    <row r="170" s="1" customFormat="1" ht="15" customHeight="1">
      <c r="B170" s="266"/>
      <c r="C170" s="241" t="s">
        <v>986</v>
      </c>
      <c r="D170" s="241"/>
      <c r="E170" s="241"/>
      <c r="F170" s="264" t="s">
        <v>937</v>
      </c>
      <c r="G170" s="241"/>
      <c r="H170" s="241" t="s">
        <v>987</v>
      </c>
      <c r="I170" s="241" t="s">
        <v>939</v>
      </c>
      <c r="J170" s="241" t="s">
        <v>988</v>
      </c>
      <c r="K170" s="289"/>
    </row>
    <row r="171" s="1" customFormat="1" ht="15" customHeight="1">
      <c r="B171" s="266"/>
      <c r="C171" s="241" t="s">
        <v>885</v>
      </c>
      <c r="D171" s="241"/>
      <c r="E171" s="241"/>
      <c r="F171" s="264" t="s">
        <v>937</v>
      </c>
      <c r="G171" s="241"/>
      <c r="H171" s="241" t="s">
        <v>1004</v>
      </c>
      <c r="I171" s="241" t="s">
        <v>939</v>
      </c>
      <c r="J171" s="241" t="s">
        <v>988</v>
      </c>
      <c r="K171" s="289"/>
    </row>
    <row r="172" s="1" customFormat="1" ht="15" customHeight="1">
      <c r="B172" s="266"/>
      <c r="C172" s="241" t="s">
        <v>942</v>
      </c>
      <c r="D172" s="241"/>
      <c r="E172" s="241"/>
      <c r="F172" s="264" t="s">
        <v>943</v>
      </c>
      <c r="G172" s="241"/>
      <c r="H172" s="241" t="s">
        <v>1004</v>
      </c>
      <c r="I172" s="241" t="s">
        <v>939</v>
      </c>
      <c r="J172" s="241">
        <v>50</v>
      </c>
      <c r="K172" s="289"/>
    </row>
    <row r="173" s="1" customFormat="1" ht="15" customHeight="1">
      <c r="B173" s="266"/>
      <c r="C173" s="241" t="s">
        <v>945</v>
      </c>
      <c r="D173" s="241"/>
      <c r="E173" s="241"/>
      <c r="F173" s="264" t="s">
        <v>937</v>
      </c>
      <c r="G173" s="241"/>
      <c r="H173" s="241" t="s">
        <v>1004</v>
      </c>
      <c r="I173" s="241" t="s">
        <v>947</v>
      </c>
      <c r="J173" s="241"/>
      <c r="K173" s="289"/>
    </row>
    <row r="174" s="1" customFormat="1" ht="15" customHeight="1">
      <c r="B174" s="266"/>
      <c r="C174" s="241" t="s">
        <v>956</v>
      </c>
      <c r="D174" s="241"/>
      <c r="E174" s="241"/>
      <c r="F174" s="264" t="s">
        <v>943</v>
      </c>
      <c r="G174" s="241"/>
      <c r="H174" s="241" t="s">
        <v>1004</v>
      </c>
      <c r="I174" s="241" t="s">
        <v>939</v>
      </c>
      <c r="J174" s="241">
        <v>50</v>
      </c>
      <c r="K174" s="289"/>
    </row>
    <row r="175" s="1" customFormat="1" ht="15" customHeight="1">
      <c r="B175" s="266"/>
      <c r="C175" s="241" t="s">
        <v>964</v>
      </c>
      <c r="D175" s="241"/>
      <c r="E175" s="241"/>
      <c r="F175" s="264" t="s">
        <v>943</v>
      </c>
      <c r="G175" s="241"/>
      <c r="H175" s="241" t="s">
        <v>1004</v>
      </c>
      <c r="I175" s="241" t="s">
        <v>939</v>
      </c>
      <c r="J175" s="241">
        <v>50</v>
      </c>
      <c r="K175" s="289"/>
    </row>
    <row r="176" s="1" customFormat="1" ht="15" customHeight="1">
      <c r="B176" s="266"/>
      <c r="C176" s="241" t="s">
        <v>962</v>
      </c>
      <c r="D176" s="241"/>
      <c r="E176" s="241"/>
      <c r="F176" s="264" t="s">
        <v>943</v>
      </c>
      <c r="G176" s="241"/>
      <c r="H176" s="241" t="s">
        <v>1004</v>
      </c>
      <c r="I176" s="241" t="s">
        <v>939</v>
      </c>
      <c r="J176" s="241">
        <v>50</v>
      </c>
      <c r="K176" s="289"/>
    </row>
    <row r="177" s="1" customFormat="1" ht="15" customHeight="1">
      <c r="B177" s="266"/>
      <c r="C177" s="241" t="s">
        <v>111</v>
      </c>
      <c r="D177" s="241"/>
      <c r="E177" s="241"/>
      <c r="F177" s="264" t="s">
        <v>937</v>
      </c>
      <c r="G177" s="241"/>
      <c r="H177" s="241" t="s">
        <v>1005</v>
      </c>
      <c r="I177" s="241" t="s">
        <v>1006</v>
      </c>
      <c r="J177" s="241"/>
      <c r="K177" s="289"/>
    </row>
    <row r="178" s="1" customFormat="1" ht="15" customHeight="1">
      <c r="B178" s="266"/>
      <c r="C178" s="241" t="s">
        <v>56</v>
      </c>
      <c r="D178" s="241"/>
      <c r="E178" s="241"/>
      <c r="F178" s="264" t="s">
        <v>937</v>
      </c>
      <c r="G178" s="241"/>
      <c r="H178" s="241" t="s">
        <v>1007</v>
      </c>
      <c r="I178" s="241" t="s">
        <v>1008</v>
      </c>
      <c r="J178" s="241">
        <v>1</v>
      </c>
      <c r="K178" s="289"/>
    </row>
    <row r="179" s="1" customFormat="1" ht="15" customHeight="1">
      <c r="B179" s="266"/>
      <c r="C179" s="241" t="s">
        <v>52</v>
      </c>
      <c r="D179" s="241"/>
      <c r="E179" s="241"/>
      <c r="F179" s="264" t="s">
        <v>937</v>
      </c>
      <c r="G179" s="241"/>
      <c r="H179" s="241" t="s">
        <v>1009</v>
      </c>
      <c r="I179" s="241" t="s">
        <v>939</v>
      </c>
      <c r="J179" s="241">
        <v>20</v>
      </c>
      <c r="K179" s="289"/>
    </row>
    <row r="180" s="1" customFormat="1" ht="15" customHeight="1">
      <c r="B180" s="266"/>
      <c r="C180" s="241" t="s">
        <v>53</v>
      </c>
      <c r="D180" s="241"/>
      <c r="E180" s="241"/>
      <c r="F180" s="264" t="s">
        <v>937</v>
      </c>
      <c r="G180" s="241"/>
      <c r="H180" s="241" t="s">
        <v>1010</v>
      </c>
      <c r="I180" s="241" t="s">
        <v>939</v>
      </c>
      <c r="J180" s="241">
        <v>255</v>
      </c>
      <c r="K180" s="289"/>
    </row>
    <row r="181" s="1" customFormat="1" ht="15" customHeight="1">
      <c r="B181" s="266"/>
      <c r="C181" s="241" t="s">
        <v>112</v>
      </c>
      <c r="D181" s="241"/>
      <c r="E181" s="241"/>
      <c r="F181" s="264" t="s">
        <v>937</v>
      </c>
      <c r="G181" s="241"/>
      <c r="H181" s="241" t="s">
        <v>901</v>
      </c>
      <c r="I181" s="241" t="s">
        <v>939</v>
      </c>
      <c r="J181" s="241">
        <v>10</v>
      </c>
      <c r="K181" s="289"/>
    </row>
    <row r="182" s="1" customFormat="1" ht="15" customHeight="1">
      <c r="B182" s="266"/>
      <c r="C182" s="241" t="s">
        <v>113</v>
      </c>
      <c r="D182" s="241"/>
      <c r="E182" s="241"/>
      <c r="F182" s="264" t="s">
        <v>937</v>
      </c>
      <c r="G182" s="241"/>
      <c r="H182" s="241" t="s">
        <v>1011</v>
      </c>
      <c r="I182" s="241" t="s">
        <v>972</v>
      </c>
      <c r="J182" s="241"/>
      <c r="K182" s="289"/>
    </row>
    <row r="183" s="1" customFormat="1" ht="15" customHeight="1">
      <c r="B183" s="266"/>
      <c r="C183" s="241" t="s">
        <v>1012</v>
      </c>
      <c r="D183" s="241"/>
      <c r="E183" s="241"/>
      <c r="F183" s="264" t="s">
        <v>937</v>
      </c>
      <c r="G183" s="241"/>
      <c r="H183" s="241" t="s">
        <v>1013</v>
      </c>
      <c r="I183" s="241" t="s">
        <v>972</v>
      </c>
      <c r="J183" s="241"/>
      <c r="K183" s="289"/>
    </row>
    <row r="184" s="1" customFormat="1" ht="15" customHeight="1">
      <c r="B184" s="266"/>
      <c r="C184" s="241" t="s">
        <v>1001</v>
      </c>
      <c r="D184" s="241"/>
      <c r="E184" s="241"/>
      <c r="F184" s="264" t="s">
        <v>937</v>
      </c>
      <c r="G184" s="241"/>
      <c r="H184" s="241" t="s">
        <v>1014</v>
      </c>
      <c r="I184" s="241" t="s">
        <v>972</v>
      </c>
      <c r="J184" s="241"/>
      <c r="K184" s="289"/>
    </row>
    <row r="185" s="1" customFormat="1" ht="15" customHeight="1">
      <c r="B185" s="266"/>
      <c r="C185" s="241" t="s">
        <v>115</v>
      </c>
      <c r="D185" s="241"/>
      <c r="E185" s="241"/>
      <c r="F185" s="264" t="s">
        <v>943</v>
      </c>
      <c r="G185" s="241"/>
      <c r="H185" s="241" t="s">
        <v>1015</v>
      </c>
      <c r="I185" s="241" t="s">
        <v>939</v>
      </c>
      <c r="J185" s="241">
        <v>50</v>
      </c>
      <c r="K185" s="289"/>
    </row>
    <row r="186" s="1" customFormat="1" ht="15" customHeight="1">
      <c r="B186" s="266"/>
      <c r="C186" s="241" t="s">
        <v>1016</v>
      </c>
      <c r="D186" s="241"/>
      <c r="E186" s="241"/>
      <c r="F186" s="264" t="s">
        <v>943</v>
      </c>
      <c r="G186" s="241"/>
      <c r="H186" s="241" t="s">
        <v>1017</v>
      </c>
      <c r="I186" s="241" t="s">
        <v>1018</v>
      </c>
      <c r="J186" s="241"/>
      <c r="K186" s="289"/>
    </row>
    <row r="187" s="1" customFormat="1" ht="15" customHeight="1">
      <c r="B187" s="266"/>
      <c r="C187" s="241" t="s">
        <v>1019</v>
      </c>
      <c r="D187" s="241"/>
      <c r="E187" s="241"/>
      <c r="F187" s="264" t="s">
        <v>943</v>
      </c>
      <c r="G187" s="241"/>
      <c r="H187" s="241" t="s">
        <v>1020</v>
      </c>
      <c r="I187" s="241" t="s">
        <v>1018</v>
      </c>
      <c r="J187" s="241"/>
      <c r="K187" s="289"/>
    </row>
    <row r="188" s="1" customFormat="1" ht="15" customHeight="1">
      <c r="B188" s="266"/>
      <c r="C188" s="241" t="s">
        <v>1021</v>
      </c>
      <c r="D188" s="241"/>
      <c r="E188" s="241"/>
      <c r="F188" s="264" t="s">
        <v>943</v>
      </c>
      <c r="G188" s="241"/>
      <c r="H188" s="241" t="s">
        <v>1022</v>
      </c>
      <c r="I188" s="241" t="s">
        <v>1018</v>
      </c>
      <c r="J188" s="241"/>
      <c r="K188" s="289"/>
    </row>
    <row r="189" s="1" customFormat="1" ht="15" customHeight="1">
      <c r="B189" s="266"/>
      <c r="C189" s="302" t="s">
        <v>1023</v>
      </c>
      <c r="D189" s="241"/>
      <c r="E189" s="241"/>
      <c r="F189" s="264" t="s">
        <v>943</v>
      </c>
      <c r="G189" s="241"/>
      <c r="H189" s="241" t="s">
        <v>1024</v>
      </c>
      <c r="I189" s="241" t="s">
        <v>1025</v>
      </c>
      <c r="J189" s="303" t="s">
        <v>1026</v>
      </c>
      <c r="K189" s="289"/>
    </row>
    <row r="190" s="1" customFormat="1" ht="15" customHeight="1">
      <c r="B190" s="266"/>
      <c r="C190" s="302" t="s">
        <v>41</v>
      </c>
      <c r="D190" s="241"/>
      <c r="E190" s="241"/>
      <c r="F190" s="264" t="s">
        <v>937</v>
      </c>
      <c r="G190" s="241"/>
      <c r="H190" s="238" t="s">
        <v>1027</v>
      </c>
      <c r="I190" s="241" t="s">
        <v>1028</v>
      </c>
      <c r="J190" s="241"/>
      <c r="K190" s="289"/>
    </row>
    <row r="191" s="1" customFormat="1" ht="15" customHeight="1">
      <c r="B191" s="266"/>
      <c r="C191" s="302" t="s">
        <v>1029</v>
      </c>
      <c r="D191" s="241"/>
      <c r="E191" s="241"/>
      <c r="F191" s="264" t="s">
        <v>937</v>
      </c>
      <c r="G191" s="241"/>
      <c r="H191" s="241" t="s">
        <v>1030</v>
      </c>
      <c r="I191" s="241" t="s">
        <v>972</v>
      </c>
      <c r="J191" s="241"/>
      <c r="K191" s="289"/>
    </row>
    <row r="192" s="1" customFormat="1" ht="15" customHeight="1">
      <c r="B192" s="266"/>
      <c r="C192" s="302" t="s">
        <v>1031</v>
      </c>
      <c r="D192" s="241"/>
      <c r="E192" s="241"/>
      <c r="F192" s="264" t="s">
        <v>937</v>
      </c>
      <c r="G192" s="241"/>
      <c r="H192" s="241" t="s">
        <v>1032</v>
      </c>
      <c r="I192" s="241" t="s">
        <v>972</v>
      </c>
      <c r="J192" s="241"/>
      <c r="K192" s="289"/>
    </row>
    <row r="193" s="1" customFormat="1" ht="15" customHeight="1">
      <c r="B193" s="266"/>
      <c r="C193" s="302" t="s">
        <v>1033</v>
      </c>
      <c r="D193" s="241"/>
      <c r="E193" s="241"/>
      <c r="F193" s="264" t="s">
        <v>943</v>
      </c>
      <c r="G193" s="241"/>
      <c r="H193" s="241" t="s">
        <v>1034</v>
      </c>
      <c r="I193" s="241" t="s">
        <v>972</v>
      </c>
      <c r="J193" s="241"/>
      <c r="K193" s="289"/>
    </row>
    <row r="194" s="1" customFormat="1" ht="15" customHeight="1">
      <c r="B194" s="295"/>
      <c r="C194" s="304"/>
      <c r="D194" s="275"/>
      <c r="E194" s="275"/>
      <c r="F194" s="275"/>
      <c r="G194" s="275"/>
      <c r="H194" s="275"/>
      <c r="I194" s="275"/>
      <c r="J194" s="275"/>
      <c r="K194" s="296"/>
    </row>
    <row r="195" s="1" customFormat="1" ht="18.75" customHeight="1">
      <c r="B195" s="277"/>
      <c r="C195" s="287"/>
      <c r="D195" s="287"/>
      <c r="E195" s="287"/>
      <c r="F195" s="297"/>
      <c r="G195" s="287"/>
      <c r="H195" s="287"/>
      <c r="I195" s="287"/>
      <c r="J195" s="287"/>
      <c r="K195" s="277"/>
    </row>
    <row r="196" s="1" customFormat="1" ht="18.75" customHeight="1">
      <c r="B196" s="277"/>
      <c r="C196" s="287"/>
      <c r="D196" s="287"/>
      <c r="E196" s="287"/>
      <c r="F196" s="297"/>
      <c r="G196" s="287"/>
      <c r="H196" s="287"/>
      <c r="I196" s="287"/>
      <c r="J196" s="287"/>
      <c r="K196" s="277"/>
    </row>
    <row r="197" s="1" customFormat="1" ht="18.75" customHeight="1">
      <c r="B197" s="249"/>
      <c r="C197" s="249"/>
      <c r="D197" s="249"/>
      <c r="E197" s="249"/>
      <c r="F197" s="249"/>
      <c r="G197" s="249"/>
      <c r="H197" s="249"/>
      <c r="I197" s="249"/>
      <c r="J197" s="249"/>
      <c r="K197" s="249"/>
    </row>
    <row r="198" s="1" customFormat="1" ht="13.5">
      <c r="B198" s="228"/>
      <c r="C198" s="229"/>
      <c r="D198" s="229"/>
      <c r="E198" s="229"/>
      <c r="F198" s="229"/>
      <c r="G198" s="229"/>
      <c r="H198" s="229"/>
      <c r="I198" s="229"/>
      <c r="J198" s="229"/>
      <c r="K198" s="230"/>
    </row>
    <row r="199" s="1" customFormat="1" ht="21">
      <c r="B199" s="231"/>
      <c r="C199" s="232" t="s">
        <v>1035</v>
      </c>
      <c r="D199" s="232"/>
      <c r="E199" s="232"/>
      <c r="F199" s="232"/>
      <c r="G199" s="232"/>
      <c r="H199" s="232"/>
      <c r="I199" s="232"/>
      <c r="J199" s="232"/>
      <c r="K199" s="233"/>
    </row>
    <row r="200" s="1" customFormat="1" ht="25.5" customHeight="1">
      <c r="B200" s="231"/>
      <c r="C200" s="305" t="s">
        <v>1036</v>
      </c>
      <c r="D200" s="305"/>
      <c r="E200" s="305"/>
      <c r="F200" s="305" t="s">
        <v>1037</v>
      </c>
      <c r="G200" s="306"/>
      <c r="H200" s="305" t="s">
        <v>1038</v>
      </c>
      <c r="I200" s="305"/>
      <c r="J200" s="305"/>
      <c r="K200" s="233"/>
    </row>
    <row r="201" s="1" customFormat="1" ht="5.25" customHeight="1">
      <c r="B201" s="266"/>
      <c r="C201" s="261"/>
      <c r="D201" s="261"/>
      <c r="E201" s="261"/>
      <c r="F201" s="261"/>
      <c r="G201" s="287"/>
      <c r="H201" s="261"/>
      <c r="I201" s="261"/>
      <c r="J201" s="261"/>
      <c r="K201" s="289"/>
    </row>
    <row r="202" s="1" customFormat="1" ht="15" customHeight="1">
      <c r="B202" s="266"/>
      <c r="C202" s="241" t="s">
        <v>1028</v>
      </c>
      <c r="D202" s="241"/>
      <c r="E202" s="241"/>
      <c r="F202" s="264" t="s">
        <v>42</v>
      </c>
      <c r="G202" s="241"/>
      <c r="H202" s="241" t="s">
        <v>1039</v>
      </c>
      <c r="I202" s="241"/>
      <c r="J202" s="241"/>
      <c r="K202" s="289"/>
    </row>
    <row r="203" s="1" customFormat="1" ht="15" customHeight="1">
      <c r="B203" s="266"/>
      <c r="C203" s="241"/>
      <c r="D203" s="241"/>
      <c r="E203" s="241"/>
      <c r="F203" s="264" t="s">
        <v>43</v>
      </c>
      <c r="G203" s="241"/>
      <c r="H203" s="241" t="s">
        <v>1040</v>
      </c>
      <c r="I203" s="241"/>
      <c r="J203" s="241"/>
      <c r="K203" s="289"/>
    </row>
    <row r="204" s="1" customFormat="1" ht="15" customHeight="1">
      <c r="B204" s="266"/>
      <c r="C204" s="241"/>
      <c r="D204" s="241"/>
      <c r="E204" s="241"/>
      <c r="F204" s="264" t="s">
        <v>46</v>
      </c>
      <c r="G204" s="241"/>
      <c r="H204" s="241" t="s">
        <v>1041</v>
      </c>
      <c r="I204" s="241"/>
      <c r="J204" s="241"/>
      <c r="K204" s="289"/>
    </row>
    <row r="205" s="1" customFormat="1" ht="15" customHeight="1">
      <c r="B205" s="266"/>
      <c r="C205" s="241"/>
      <c r="D205" s="241"/>
      <c r="E205" s="241"/>
      <c r="F205" s="264" t="s">
        <v>44</v>
      </c>
      <c r="G205" s="241"/>
      <c r="H205" s="241" t="s">
        <v>1042</v>
      </c>
      <c r="I205" s="241"/>
      <c r="J205" s="241"/>
      <c r="K205" s="289"/>
    </row>
    <row r="206" s="1" customFormat="1" ht="15" customHeight="1">
      <c r="B206" s="266"/>
      <c r="C206" s="241"/>
      <c r="D206" s="241"/>
      <c r="E206" s="241"/>
      <c r="F206" s="264" t="s">
        <v>45</v>
      </c>
      <c r="G206" s="241"/>
      <c r="H206" s="241" t="s">
        <v>1043</v>
      </c>
      <c r="I206" s="241"/>
      <c r="J206" s="241"/>
      <c r="K206" s="289"/>
    </row>
    <row r="207" s="1" customFormat="1" ht="15" customHeight="1">
      <c r="B207" s="266"/>
      <c r="C207" s="241"/>
      <c r="D207" s="241"/>
      <c r="E207" s="241"/>
      <c r="F207" s="264"/>
      <c r="G207" s="241"/>
      <c r="H207" s="241"/>
      <c r="I207" s="241"/>
      <c r="J207" s="241"/>
      <c r="K207" s="289"/>
    </row>
    <row r="208" s="1" customFormat="1" ht="15" customHeight="1">
      <c r="B208" s="266"/>
      <c r="C208" s="241" t="s">
        <v>984</v>
      </c>
      <c r="D208" s="241"/>
      <c r="E208" s="241"/>
      <c r="F208" s="264" t="s">
        <v>78</v>
      </c>
      <c r="G208" s="241"/>
      <c r="H208" s="241" t="s">
        <v>1044</v>
      </c>
      <c r="I208" s="241"/>
      <c r="J208" s="241"/>
      <c r="K208" s="289"/>
    </row>
    <row r="209" s="1" customFormat="1" ht="15" customHeight="1">
      <c r="B209" s="266"/>
      <c r="C209" s="241"/>
      <c r="D209" s="241"/>
      <c r="E209" s="241"/>
      <c r="F209" s="264" t="s">
        <v>879</v>
      </c>
      <c r="G209" s="241"/>
      <c r="H209" s="241" t="s">
        <v>880</v>
      </c>
      <c r="I209" s="241"/>
      <c r="J209" s="241"/>
      <c r="K209" s="289"/>
    </row>
    <row r="210" s="1" customFormat="1" ht="15" customHeight="1">
      <c r="B210" s="266"/>
      <c r="C210" s="241"/>
      <c r="D210" s="241"/>
      <c r="E210" s="241"/>
      <c r="F210" s="264" t="s">
        <v>877</v>
      </c>
      <c r="G210" s="241"/>
      <c r="H210" s="241" t="s">
        <v>1045</v>
      </c>
      <c r="I210" s="241"/>
      <c r="J210" s="241"/>
      <c r="K210" s="289"/>
    </row>
    <row r="211" s="1" customFormat="1" ht="15" customHeight="1">
      <c r="B211" s="307"/>
      <c r="C211" s="241"/>
      <c r="D211" s="241"/>
      <c r="E211" s="241"/>
      <c r="F211" s="264" t="s">
        <v>881</v>
      </c>
      <c r="G211" s="302"/>
      <c r="H211" s="293" t="s">
        <v>882</v>
      </c>
      <c r="I211" s="293"/>
      <c r="J211" s="293"/>
      <c r="K211" s="308"/>
    </row>
    <row r="212" s="1" customFormat="1" ht="15" customHeight="1">
      <c r="B212" s="307"/>
      <c r="C212" s="241"/>
      <c r="D212" s="241"/>
      <c r="E212" s="241"/>
      <c r="F212" s="264" t="s">
        <v>883</v>
      </c>
      <c r="G212" s="302"/>
      <c r="H212" s="293" t="s">
        <v>1046</v>
      </c>
      <c r="I212" s="293"/>
      <c r="J212" s="293"/>
      <c r="K212" s="308"/>
    </row>
    <row r="213" s="1" customFormat="1" ht="15" customHeight="1">
      <c r="B213" s="307"/>
      <c r="C213" s="241"/>
      <c r="D213" s="241"/>
      <c r="E213" s="241"/>
      <c r="F213" s="264"/>
      <c r="G213" s="302"/>
      <c r="H213" s="293"/>
      <c r="I213" s="293"/>
      <c r="J213" s="293"/>
      <c r="K213" s="308"/>
    </row>
    <row r="214" s="1" customFormat="1" ht="15" customHeight="1">
      <c r="B214" s="307"/>
      <c r="C214" s="241" t="s">
        <v>1008</v>
      </c>
      <c r="D214" s="241"/>
      <c r="E214" s="241"/>
      <c r="F214" s="264">
        <v>1</v>
      </c>
      <c r="G214" s="302"/>
      <c r="H214" s="293" t="s">
        <v>1047</v>
      </c>
      <c r="I214" s="293"/>
      <c r="J214" s="293"/>
      <c r="K214" s="308"/>
    </row>
    <row r="215" s="1" customFormat="1" ht="15" customHeight="1">
      <c r="B215" s="307"/>
      <c r="C215" s="241"/>
      <c r="D215" s="241"/>
      <c r="E215" s="241"/>
      <c r="F215" s="264">
        <v>2</v>
      </c>
      <c r="G215" s="302"/>
      <c r="H215" s="293" t="s">
        <v>1048</v>
      </c>
      <c r="I215" s="293"/>
      <c r="J215" s="293"/>
      <c r="K215" s="308"/>
    </row>
    <row r="216" s="1" customFormat="1" ht="15" customHeight="1">
      <c r="B216" s="307"/>
      <c r="C216" s="241"/>
      <c r="D216" s="241"/>
      <c r="E216" s="241"/>
      <c r="F216" s="264">
        <v>3</v>
      </c>
      <c r="G216" s="302"/>
      <c r="H216" s="293" t="s">
        <v>1049</v>
      </c>
      <c r="I216" s="293"/>
      <c r="J216" s="293"/>
      <c r="K216" s="308"/>
    </row>
    <row r="217" s="1" customFormat="1" ht="15" customHeight="1">
      <c r="B217" s="307"/>
      <c r="C217" s="241"/>
      <c r="D217" s="241"/>
      <c r="E217" s="241"/>
      <c r="F217" s="264">
        <v>4</v>
      </c>
      <c r="G217" s="302"/>
      <c r="H217" s="293" t="s">
        <v>1050</v>
      </c>
      <c r="I217" s="293"/>
      <c r="J217" s="293"/>
      <c r="K217" s="308"/>
    </row>
    <row r="218" s="1" customFormat="1" ht="12.75" customHeight="1">
      <c r="B218" s="309"/>
      <c r="C218" s="310"/>
      <c r="D218" s="310"/>
      <c r="E218" s="310"/>
      <c r="F218" s="310"/>
      <c r="G218" s="310"/>
      <c r="H218" s="310"/>
      <c r="I218" s="310"/>
      <c r="J218" s="310"/>
      <c r="K218" s="31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Dominik Filip</dc:creator>
  <cp:lastModifiedBy>Dominik Filip</cp:lastModifiedBy>
  <dcterms:created xsi:type="dcterms:W3CDTF">2022-01-28T19:16:38Z</dcterms:created>
  <dcterms:modified xsi:type="dcterms:W3CDTF">2022-01-28T19:16:42Z</dcterms:modified>
</cp:coreProperties>
</file>